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\Open Water\2019\coordinator\financial\"/>
    </mc:Choice>
  </mc:AlternateContent>
  <xr:revisionPtr revIDLastSave="0" documentId="13_ncr:1_{96B90065-6798-4875-B23C-5A0E36B10F90}" xr6:coauthVersionLast="43" xr6:coauthVersionMax="43" xr10:uidLastSave="{00000000-0000-0000-0000-000000000000}"/>
  <bookViews>
    <workbookView xWindow="135" yWindow="0" windowWidth="28320" windowHeight="15045" activeTab="1" xr2:uid="{00000000-000D-0000-FFFF-FFFF00000000}"/>
  </bookViews>
  <sheets>
    <sheet name="Budget" sheetId="1" r:id="rId1"/>
    <sheet name="Actual" sheetId="4" r:id="rId2"/>
    <sheet name="Scholarships" sheetId="5" r:id="rId3"/>
    <sheet name="PNA Approved" sheetId="2" r:id="rId4"/>
  </sheets>
  <definedNames>
    <definedName name="Text38" localSheetId="0">Budget!#REF!</definedName>
    <definedName name="Text41" localSheetId="0">Budget!$B$32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4" l="1"/>
  <c r="B9" i="5"/>
  <c r="D16" i="2" l="1"/>
  <c r="H41" i="4" l="1"/>
  <c r="H42" i="4"/>
  <c r="H43" i="4"/>
  <c r="H44" i="4"/>
  <c r="H45" i="4"/>
  <c r="H46" i="4"/>
  <c r="H47" i="4"/>
  <c r="H48" i="4"/>
  <c r="H40" i="4"/>
  <c r="H38" i="4"/>
  <c r="D32" i="1"/>
  <c r="H39" i="4" s="1"/>
  <c r="K36" i="4" l="1"/>
  <c r="K31" i="4"/>
  <c r="D20" i="4"/>
  <c r="D21" i="4"/>
  <c r="D19" i="4"/>
  <c r="J9" i="2" l="1"/>
  <c r="F14" i="2" s="1"/>
  <c r="D15" i="2"/>
  <c r="D14" i="2"/>
  <c r="F36" i="4"/>
  <c r="F20" i="4"/>
  <c r="F21" i="4"/>
  <c r="F19" i="4"/>
  <c r="J35" i="2" l="1"/>
  <c r="J34" i="2"/>
  <c r="J33" i="2"/>
  <c r="J32" i="2"/>
  <c r="J31" i="2"/>
  <c r="J26" i="2"/>
  <c r="J24" i="2"/>
  <c r="J23" i="2"/>
  <c r="J37" i="2"/>
  <c r="J38" i="2"/>
  <c r="J39" i="2"/>
  <c r="L36" i="2" l="1"/>
  <c r="L28" i="2"/>
  <c r="L25" i="2"/>
  <c r="K17" i="4"/>
  <c r="D30" i="1"/>
  <c r="H31" i="2" s="1"/>
  <c r="D11" i="1"/>
  <c r="D29" i="1" s="1"/>
  <c r="H35" i="4" s="1"/>
  <c r="D13" i="1"/>
  <c r="H19" i="4" s="1"/>
  <c r="D14" i="1"/>
  <c r="H20" i="4" s="1"/>
  <c r="D15" i="1"/>
  <c r="H16" i="2" s="1"/>
  <c r="J42" i="2"/>
  <c r="J41" i="2"/>
  <c r="J40" i="2"/>
  <c r="J19" i="2"/>
  <c r="J18" i="2"/>
  <c r="J17" i="2"/>
  <c r="J16" i="2"/>
  <c r="J15" i="2"/>
  <c r="J14" i="2"/>
  <c r="J10" i="2"/>
  <c r="F15" i="2" s="1"/>
  <c r="J11" i="2"/>
  <c r="K25" i="4"/>
  <c r="K26" i="4" s="1"/>
  <c r="H28" i="4"/>
  <c r="H29" i="4"/>
  <c r="H22" i="4"/>
  <c r="H23" i="4"/>
  <c r="H24" i="4"/>
  <c r="H25" i="4"/>
  <c r="I16" i="4"/>
  <c r="H15" i="4"/>
  <c r="H14" i="4"/>
  <c r="H17" i="2"/>
  <c r="H18" i="2"/>
  <c r="H19" i="2"/>
  <c r="H20" i="2"/>
  <c r="H23" i="2"/>
  <c r="H24" i="2"/>
  <c r="H32" i="2"/>
  <c r="H33" i="2"/>
  <c r="H34" i="2"/>
  <c r="H35" i="2"/>
  <c r="H37" i="2"/>
  <c r="H38" i="2"/>
  <c r="H39" i="2"/>
  <c r="H40" i="2"/>
  <c r="H41" i="2"/>
  <c r="H42" i="2"/>
  <c r="H10" i="2"/>
  <c r="H11" i="2"/>
  <c r="H9" i="2"/>
  <c r="J36" i="2" l="1"/>
  <c r="F35" i="4"/>
  <c r="K35" i="4"/>
  <c r="J30" i="2" s="1"/>
  <c r="K34" i="4"/>
  <c r="K32" i="4"/>
  <c r="H36" i="4"/>
  <c r="D26" i="1"/>
  <c r="H32" i="4" s="1"/>
  <c r="H12" i="2"/>
  <c r="H17" i="4"/>
  <c r="D28" i="1"/>
  <c r="H21" i="4"/>
  <c r="H26" i="4" s="1"/>
  <c r="H30" i="2"/>
  <c r="F16" i="2"/>
  <c r="F31" i="2"/>
  <c r="J20" i="2"/>
  <c r="J21" i="2" s="1"/>
  <c r="J12" i="2"/>
  <c r="F32" i="4"/>
  <c r="F34" i="4"/>
  <c r="D55" i="4"/>
  <c r="D20" i="1"/>
  <c r="H15" i="2"/>
  <c r="D25" i="1"/>
  <c r="H14" i="2"/>
  <c r="L43" i="2"/>
  <c r="H27" i="2" l="1"/>
  <c r="J29" i="2"/>
  <c r="J28" i="2" s="1"/>
  <c r="K33" i="4"/>
  <c r="D27" i="1"/>
  <c r="H29" i="2"/>
  <c r="H34" i="4"/>
  <c r="D49" i="2"/>
  <c r="F30" i="2"/>
  <c r="F29" i="2"/>
  <c r="F27" i="2"/>
  <c r="J27" i="2"/>
  <c r="J25" i="2" s="1"/>
  <c r="K30" i="4"/>
  <c r="H21" i="2"/>
  <c r="D24" i="1"/>
  <c r="H26" i="2"/>
  <c r="H31" i="4"/>
  <c r="D42" i="1" l="1"/>
  <c r="J43" i="2"/>
  <c r="H53" i="2" s="1"/>
  <c r="K49" i="4"/>
  <c r="K50" i="4" s="1"/>
  <c r="K55" i="4" s="1"/>
  <c r="H57" i="4" s="1"/>
  <c r="H58" i="4" s="1"/>
  <c r="H60" i="4" s="1"/>
  <c r="H28" i="2"/>
  <c r="H33" i="4"/>
  <c r="H25" i="2"/>
  <c r="H30" i="4"/>
  <c r="K52" i="4" l="1"/>
  <c r="J44" i="2"/>
  <c r="J46" i="2" s="1"/>
  <c r="H36" i="2"/>
  <c r="H43" i="2" s="1"/>
  <c r="J49" i="2" l="1"/>
  <c r="H51" i="2" s="1"/>
  <c r="H52" i="2" s="1"/>
  <c r="H54" i="2" s="1"/>
</calcChain>
</file>

<file path=xl/sharedStrings.xml><?xml version="1.0" encoding="utf-8"?>
<sst xmlns="http://schemas.openxmlformats.org/spreadsheetml/2006/main" count="202" uniqueCount="109">
  <si>
    <t xml:space="preserve">On time entries (# of swimmers X entry fee) </t>
  </si>
  <si>
    <t>T-shirt sales</t>
  </si>
  <si>
    <t>Other income (list separately)</t>
  </si>
  <si>
    <t>Facility/park rental</t>
  </si>
  <si>
    <t>Timing/Starting equipment</t>
  </si>
  <si>
    <t>Club Assistant fees</t>
  </si>
  <si>
    <t>Supplies/postage</t>
  </si>
  <si>
    <t>Hospitality</t>
  </si>
  <si>
    <t>Insurance surcharge due PNA ($5 per swimmer)</t>
  </si>
  <si>
    <t>Awards (place)</t>
  </si>
  <si>
    <t>Awards (participation)</t>
  </si>
  <si>
    <t>Honey Buckets</t>
  </si>
  <si>
    <t>Gas for power boats (support vehicles)</t>
  </si>
  <si>
    <t>Lifeguards, City of Seattle</t>
  </si>
  <si>
    <t>Sales &amp; B&amp;O Tax</t>
  </si>
  <si>
    <t>Total</t>
  </si>
  <si>
    <t>No of Swimmers</t>
  </si>
  <si>
    <t>Medics</t>
  </si>
  <si>
    <t>Miscellaneous</t>
  </si>
  <si>
    <t>Fees due PNA</t>
  </si>
  <si>
    <t xml:space="preserve"> $1.75 per swimmer</t>
  </si>
  <si>
    <t>Other expenses (list separately) for example</t>
  </si>
  <si>
    <t>Registration Fee ($1.50 per swimmer)</t>
  </si>
  <si>
    <t>PNA MASTERS SWIMMING</t>
  </si>
  <si>
    <t>Entries</t>
  </si>
  <si>
    <t>On time</t>
  </si>
  <si>
    <t>Late/Day of Race</t>
  </si>
  <si>
    <t>One Day USMS registrants</t>
  </si>
  <si>
    <t>Revenue</t>
  </si>
  <si>
    <t>Fee per Entry</t>
  </si>
  <si>
    <t>Late/race day entries  (# of swimmers X  late entry fee)</t>
  </si>
  <si>
    <t xml:space="preserve">Sponsorships &amp; donations (list) </t>
  </si>
  <si>
    <t>Wash State Sales Tax (for entry fees, T-shirt and other sales)</t>
  </si>
  <si>
    <t>5% of fees paid by credit card (entry and one time USMS)</t>
  </si>
  <si>
    <t>Expense</t>
  </si>
  <si>
    <t>Expenses</t>
  </si>
  <si>
    <t>Total Revenue</t>
  </si>
  <si>
    <t>Total Expenses</t>
  </si>
  <si>
    <t>Save and Email this report to:</t>
  </si>
  <si>
    <t>EVENT NAME:</t>
  </si>
  <si>
    <t>EVENT DATE:</t>
  </si>
  <si>
    <t>BUDGET</t>
  </si>
  <si>
    <t>ACTUAL</t>
  </si>
  <si>
    <t>One-Event USMS reg.</t>
  </si>
  <si>
    <t>T-Shirt Sales</t>
  </si>
  <si>
    <t>Sponsors</t>
  </si>
  <si>
    <t>Other income (List)</t>
  </si>
  <si>
    <t>Rate:</t>
  </si>
  <si>
    <t>Timing and Starting Equipment</t>
  </si>
  <si>
    <t xml:space="preserve">Club Assistant </t>
  </si>
  <si>
    <t>Awards (participation) - T-Shirts</t>
  </si>
  <si>
    <t>Other expenses (List)</t>
  </si>
  <si>
    <t>Profit Per Swimmer:</t>
  </si>
  <si>
    <r>
      <t xml:space="preserve">Amount Requested from PNA:  </t>
    </r>
    <r>
      <rPr>
        <sz val="11"/>
        <color indexed="8"/>
        <rFont val="Trebuchet MS"/>
        <family val="2"/>
      </rPr>
      <t>(If profit was greater than $6/swimmer, skip this section)</t>
    </r>
  </si>
  <si>
    <t>Profit @ $6/swimmer</t>
  </si>
  <si>
    <t xml:space="preserve">Actual Profit </t>
  </si>
  <si>
    <t>Maximum from PNA:</t>
  </si>
  <si>
    <t>Adjustments (i.e. non-approved expenses)</t>
  </si>
  <si>
    <t>Net Requested Amount</t>
  </si>
  <si>
    <t>NAME AND CONTACT INFO FOR PERSON COMPLETING THIS FORM:</t>
  </si>
  <si>
    <t>phone:</t>
  </si>
  <si>
    <t xml:space="preserve">Email: </t>
  </si>
  <si>
    <t>REVENUE</t>
  </si>
  <si>
    <t>EXPENSES</t>
  </si>
  <si>
    <t>ENTRIES</t>
  </si>
  <si>
    <t>On time entries</t>
  </si>
  <si>
    <t>Late/race day entries</t>
  </si>
  <si>
    <t>5% of fees paid by credit card</t>
  </si>
  <si>
    <t>Registration Fee</t>
  </si>
  <si>
    <t>PNA</t>
  </si>
  <si>
    <t>Insurance surcharge</t>
  </si>
  <si>
    <t>PROFIT:</t>
  </si>
  <si>
    <t>WSST &amp; B&amp;O Tax</t>
  </si>
  <si>
    <t>Total Entries</t>
  </si>
  <si>
    <t xml:space="preserve">"Other" total </t>
  </si>
  <si>
    <t>CA Total</t>
  </si>
  <si>
    <t>PNA Total</t>
  </si>
  <si>
    <t>PNA Approval</t>
  </si>
  <si>
    <t>Diff between Actual Profit and Profit @ $6 per swimmer</t>
  </si>
  <si>
    <t>Fill in the green shaded cells</t>
  </si>
  <si>
    <t xml:space="preserve">Gray shaded cells are calculated </t>
  </si>
  <si>
    <t>Orange shaded cells are calculated</t>
  </si>
  <si>
    <t>Mail check for PNA to to:</t>
  </si>
  <si>
    <t>and</t>
  </si>
  <si>
    <t>Jim Davidson</t>
  </si>
  <si>
    <t>jedavidson98001@yahoo.com</t>
  </si>
  <si>
    <t xml:space="preserve">Fill in the green shaded cells with information from the Proposed Event Budget provided in the OW Sanction Aplication </t>
  </si>
  <si>
    <t>OPEN WATER MEET FINANCIAL REPORT</t>
  </si>
  <si>
    <t>OPEN WATER MEET FINANCIAL REPORT APPROVAL</t>
  </si>
  <si>
    <t>OPEN WATER MEET BUDGET STATEMENT</t>
  </si>
  <si>
    <t>Approval will be provided within 30 days of Financial Report submittal</t>
  </si>
  <si>
    <t>Form and Fees are to be submitted within 30 days following the meet</t>
  </si>
  <si>
    <t>One-Event USMS Reg charge</t>
  </si>
  <si>
    <t>One-Event USMS registrants</t>
  </si>
  <si>
    <t>X</t>
  </si>
  <si>
    <t>Arni Litt
PO Box 12172
Seattle, WA 98102-0172</t>
  </si>
  <si>
    <t>If Profit after approved expenses is less than $6.00 per swimmer, meet host may request a reimbursement from PNA.  
Submittal of the Financial Report is a required part of the request.</t>
  </si>
  <si>
    <t>Arni Litt</t>
  </si>
  <si>
    <t>arni_13@q.com</t>
  </si>
  <si>
    <t>One-Event USMS registration  (# of swimmers X $27)</t>
  </si>
  <si>
    <t>One-Event USMS Registration charge ($25 per OE registration)</t>
  </si>
  <si>
    <t>Scholarships</t>
  </si>
  <si>
    <t>Name</t>
  </si>
  <si>
    <t>Amount</t>
  </si>
  <si>
    <t>Scholarship Total</t>
  </si>
  <si>
    <t>Swimmer A</t>
  </si>
  <si>
    <t>Swimmer B</t>
  </si>
  <si>
    <t xml:space="preserve">Scholarship Total </t>
  </si>
  <si>
    <t>From Scholarship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</si>
</sst>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 Narrow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8"/>
      <name val="Trebuchet MS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b/>
      <u/>
      <sz val="11"/>
      <color indexed="8"/>
      <name val="Trebuchet MS"/>
      <family val="2"/>
    </font>
    <font>
      <b/>
      <sz val="11"/>
      <color indexed="8"/>
      <name val="Trebuchet MS"/>
      <family val="2"/>
    </font>
    <font>
      <i/>
      <sz val="10"/>
      <color indexed="8"/>
      <name val="Trebuchet MS"/>
      <family val="2"/>
    </font>
    <font>
      <u/>
      <sz val="11"/>
      <color indexed="56"/>
      <name val="Calibri"/>
      <family val="2"/>
    </font>
    <font>
      <b/>
      <sz val="11"/>
      <color indexed="30"/>
      <name val="Calibri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Gray">
        <bgColor theme="0" tint="-0.499984740745262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7" fillId="0" borderId="0"/>
    <xf numFmtId="9" fontId="16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6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7" fillId="0" borderId="0" xfId="0" applyFont="1"/>
    <xf numFmtId="6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11" fillId="0" borderId="0" xfId="1" applyFont="1" applyAlignment="1">
      <alignment horizontal="center"/>
    </xf>
    <xf numFmtId="0" fontId="3" fillId="5" borderId="1" xfId="0" applyFont="1" applyFill="1" applyBorder="1" applyAlignment="1">
      <alignment vertical="center"/>
    </xf>
    <xf numFmtId="0" fontId="12" fillId="2" borderId="1" xfId="20" applyFont="1" applyFill="1" applyBorder="1" applyAlignment="1">
      <alignment horizontal="center" vertical="center"/>
    </xf>
    <xf numFmtId="0" fontId="11" fillId="0" borderId="0" xfId="20" applyFont="1" applyAlignment="1">
      <alignment horizontal="center"/>
    </xf>
    <xf numFmtId="0" fontId="12" fillId="0" borderId="0" xfId="2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6" fontId="14" fillId="5" borderId="1" xfId="0" applyNumberFormat="1" applyFont="1" applyFill="1" applyBorder="1"/>
    <xf numFmtId="6" fontId="15" fillId="5" borderId="1" xfId="0" applyNumberFormat="1" applyFont="1" applyFill="1" applyBorder="1" applyAlignment="1">
      <alignment vertical="center"/>
    </xf>
    <xf numFmtId="6" fontId="1" fillId="0" borderId="0" xfId="0" applyNumberFormat="1" applyFont="1" applyAlignment="1">
      <alignment horizontal="center" vertical="center" wrapText="1"/>
    </xf>
    <xf numFmtId="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20" applyFont="1"/>
    <xf numFmtId="0" fontId="19" fillId="0" borderId="0" xfId="20" applyFont="1" applyAlignment="1" applyProtection="1">
      <alignment wrapText="1"/>
      <protection locked="0"/>
    </xf>
    <xf numFmtId="44" fontId="19" fillId="2" borderId="1" xfId="12" applyFont="1" applyFill="1" applyBorder="1" applyProtection="1">
      <protection locked="0"/>
    </xf>
    <xf numFmtId="0" fontId="8" fillId="0" borderId="0" xfId="20"/>
    <xf numFmtId="0" fontId="21" fillId="0" borderId="0" xfId="20" applyFont="1" applyAlignment="1">
      <alignment horizontal="center" vertical="center" wrapText="1"/>
    </xf>
    <xf numFmtId="0" fontId="20" fillId="0" borderId="0" xfId="20" applyFont="1" applyAlignment="1">
      <alignment horizontal="center" vertical="center"/>
    </xf>
    <xf numFmtId="0" fontId="22" fillId="0" borderId="0" xfId="20" applyFont="1" applyAlignment="1">
      <alignment horizontal="center"/>
    </xf>
    <xf numFmtId="0" fontId="19" fillId="0" borderId="0" xfId="20" applyFont="1" applyAlignment="1">
      <alignment horizontal="left" indent="5"/>
    </xf>
    <xf numFmtId="44" fontId="19" fillId="3" borderId="1" xfId="12" applyFont="1" applyFill="1" applyBorder="1"/>
    <xf numFmtId="44" fontId="23" fillId="3" borderId="9" xfId="12" applyFont="1" applyFill="1" applyBorder="1"/>
    <xf numFmtId="0" fontId="24" fillId="0" borderId="0" xfId="20" applyFont="1" applyAlignment="1">
      <alignment wrapText="1"/>
    </xf>
    <xf numFmtId="0" fontId="20" fillId="0" borderId="0" xfId="20" applyFont="1" applyAlignment="1">
      <alignment horizontal="center" vertical="center" wrapText="1"/>
    </xf>
    <xf numFmtId="0" fontId="21" fillId="3" borderId="1" xfId="20" applyFont="1" applyFill="1" applyBorder="1" applyAlignment="1">
      <alignment horizontal="center" vertical="center" wrapText="1"/>
    </xf>
    <xf numFmtId="44" fontId="19" fillId="3" borderId="1" xfId="20" applyNumberFormat="1" applyFont="1" applyFill="1" applyBorder="1"/>
    <xf numFmtId="44" fontId="23" fillId="3" borderId="10" xfId="12" applyFont="1" applyFill="1" applyBorder="1"/>
    <xf numFmtId="44" fontId="23" fillId="3" borderId="11" xfId="20" applyNumberFormat="1" applyFont="1" applyFill="1" applyBorder="1"/>
    <xf numFmtId="0" fontId="23" fillId="0" borderId="0" xfId="20" applyFont="1"/>
    <xf numFmtId="44" fontId="19" fillId="3" borderId="1" xfId="12" applyFont="1" applyFill="1" applyBorder="1" applyAlignment="1">
      <alignment horizontal="center"/>
    </xf>
    <xf numFmtId="0" fontId="24" fillId="0" borderId="0" xfId="20" applyFont="1" applyAlignment="1">
      <alignment horizontal="center" wrapText="1"/>
    </xf>
    <xf numFmtId="164" fontId="19" fillId="2" borderId="1" xfId="20" applyNumberFormat="1" applyFont="1" applyFill="1" applyBorder="1" applyAlignment="1" applyProtection="1">
      <alignment horizontal="center" wrapText="1"/>
      <protection locked="0"/>
    </xf>
    <xf numFmtId="0" fontId="19" fillId="0" borderId="0" xfId="20" applyFont="1" applyAlignment="1">
      <alignment horizontal="center" wrapText="1"/>
    </xf>
    <xf numFmtId="0" fontId="25" fillId="0" borderId="0" xfId="34" applyAlignment="1" applyProtection="1">
      <alignment horizontal="center" wrapText="1"/>
    </xf>
    <xf numFmtId="44" fontId="19" fillId="3" borderId="4" xfId="12" applyFont="1" applyFill="1" applyBorder="1"/>
    <xf numFmtId="0" fontId="19" fillId="0" borderId="0" xfId="20" applyFont="1" applyAlignment="1">
      <alignment horizontal="right"/>
    </xf>
    <xf numFmtId="0" fontId="21" fillId="0" borderId="0" xfId="20" applyFont="1" applyAlignment="1">
      <alignment horizontal="right" vertical="center" wrapText="1"/>
    </xf>
    <xf numFmtId="44" fontId="22" fillId="0" borderId="0" xfId="20" applyNumberFormat="1" applyFont="1" applyAlignment="1">
      <alignment horizontal="center"/>
    </xf>
    <xf numFmtId="0" fontId="20" fillId="0" borderId="0" xfId="20" applyFont="1" applyAlignment="1">
      <alignment horizontal="left"/>
    </xf>
    <xf numFmtId="1" fontId="19" fillId="0" borderId="0" xfId="12" applyNumberFormat="1" applyFont="1" applyProtection="1">
      <protection locked="0"/>
    </xf>
    <xf numFmtId="0" fontId="8" fillId="0" borderId="0" xfId="20" applyAlignment="1">
      <alignment horizontal="left"/>
    </xf>
    <xf numFmtId="0" fontId="28" fillId="0" borderId="0" xfId="0" applyFont="1"/>
    <xf numFmtId="0" fontId="2" fillId="0" borderId="0" xfId="0" applyFont="1" applyAlignment="1">
      <alignment horizontal="center"/>
    </xf>
    <xf numFmtId="44" fontId="23" fillId="0" borderId="0" xfId="12" applyFont="1"/>
    <xf numFmtId="0" fontId="8" fillId="0" borderId="0" xfId="20" applyAlignment="1">
      <alignment horizontal="right"/>
    </xf>
    <xf numFmtId="44" fontId="23" fillId="3" borderId="7" xfId="12" applyFont="1" applyFill="1" applyBorder="1"/>
    <xf numFmtId="44" fontId="23" fillId="0" borderId="10" xfId="12" applyFont="1" applyBorder="1"/>
    <xf numFmtId="44" fontId="19" fillId="8" borderId="1" xfId="20" applyNumberFormat="1" applyFont="1" applyFill="1" applyBorder="1"/>
    <xf numFmtId="6" fontId="3" fillId="8" borderId="17" xfId="0" applyNumberFormat="1" applyFont="1" applyFill="1" applyBorder="1" applyAlignment="1">
      <alignment vertical="center"/>
    </xf>
    <xf numFmtId="6" fontId="3" fillId="5" borderId="18" xfId="0" applyNumberFormat="1" applyFont="1" applyFill="1" applyBorder="1" applyAlignment="1">
      <alignment vertical="center"/>
    </xf>
    <xf numFmtId="6" fontId="3" fillId="5" borderId="19" xfId="0" applyNumberFormat="1" applyFont="1" applyFill="1" applyBorder="1" applyAlignment="1">
      <alignment vertical="center"/>
    </xf>
    <xf numFmtId="6" fontId="0" fillId="8" borderId="17" xfId="0" applyNumberFormat="1" applyFill="1" applyBorder="1"/>
    <xf numFmtId="44" fontId="19" fillId="6" borderId="1" xfId="12" applyFont="1" applyFill="1" applyBorder="1" applyProtection="1">
      <protection locked="0"/>
    </xf>
    <xf numFmtId="0" fontId="19" fillId="9" borderId="0" xfId="20" applyFont="1" applyFill="1"/>
    <xf numFmtId="0" fontId="8" fillId="9" borderId="0" xfId="20" applyFill="1"/>
    <xf numFmtId="0" fontId="0" fillId="9" borderId="0" xfId="0" applyFill="1"/>
    <xf numFmtId="44" fontId="19" fillId="0" borderId="0" xfId="20" applyNumberFormat="1" applyFont="1"/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0" fillId="0" borderId="23" xfId="20" applyFont="1" applyBorder="1" applyAlignment="1">
      <alignment horizontal="center"/>
    </xf>
    <xf numFmtId="0" fontId="20" fillId="0" borderId="24" xfId="20" applyFont="1" applyBorder="1" applyAlignment="1">
      <alignment horizontal="center"/>
    </xf>
    <xf numFmtId="0" fontId="20" fillId="0" borderId="24" xfId="20" applyFont="1" applyBorder="1" applyAlignment="1">
      <alignment horizontal="right"/>
    </xf>
    <xf numFmtId="0" fontId="21" fillId="0" borderId="0" xfId="20" applyFont="1" applyAlignment="1">
      <alignment horizontal="center" vertical="center"/>
    </xf>
    <xf numFmtId="0" fontId="21" fillId="0" borderId="0" xfId="20" applyFont="1" applyAlignment="1">
      <alignment horizontal="left" vertical="center"/>
    </xf>
    <xf numFmtId="0" fontId="21" fillId="0" borderId="0" xfId="2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0" fillId="0" borderId="10" xfId="20" applyFont="1" applyBorder="1" applyAlignment="1">
      <alignment horizontal="center" vertical="center" wrapText="1"/>
    </xf>
    <xf numFmtId="0" fontId="20" fillId="0" borderId="7" xfId="20" applyFont="1" applyBorder="1" applyAlignment="1">
      <alignment horizontal="center" vertical="center" wrapText="1"/>
    </xf>
    <xf numFmtId="44" fontId="23" fillId="3" borderId="26" xfId="12" applyFont="1" applyFill="1" applyBorder="1"/>
    <xf numFmtId="165" fontId="3" fillId="5" borderId="1" xfId="0" applyNumberFormat="1" applyFont="1" applyFill="1" applyBorder="1" applyAlignment="1">
      <alignment vertical="center"/>
    </xf>
    <xf numFmtId="165" fontId="31" fillId="2" borderId="1" xfId="20" applyNumberFormat="1" applyFont="1" applyFill="1" applyBorder="1" applyAlignment="1">
      <alignment horizontal="right" vertical="center"/>
    </xf>
    <xf numFmtId="165" fontId="31" fillId="2" borderId="4" xfId="20" applyNumberFormat="1" applyFont="1" applyFill="1" applyBorder="1" applyAlignment="1">
      <alignment horizontal="right" vertical="center"/>
    </xf>
    <xf numFmtId="44" fontId="3" fillId="6" borderId="1" xfId="41" applyFont="1" applyFill="1" applyBorder="1"/>
    <xf numFmtId="44" fontId="32" fillId="8" borderId="1" xfId="41" applyFont="1" applyFill="1" applyBorder="1"/>
    <xf numFmtId="44" fontId="0" fillId="0" borderId="0" xfId="41" applyFont="1"/>
    <xf numFmtId="0" fontId="27" fillId="0" borderId="0" xfId="20" applyFont="1" applyAlignment="1">
      <alignment horizontal="center"/>
    </xf>
    <xf numFmtId="6" fontId="27" fillId="0" borderId="0" xfId="20" applyNumberFormat="1" applyFont="1" applyAlignment="1">
      <alignment horizontal="center"/>
    </xf>
    <xf numFmtId="0" fontId="8" fillId="0" borderId="0" xfId="20" applyAlignment="1">
      <alignment horizontal="center"/>
    </xf>
    <xf numFmtId="8" fontId="8" fillId="0" borderId="0" xfId="20" applyNumberFormat="1"/>
    <xf numFmtId="0" fontId="27" fillId="0" borderId="0" xfId="20" applyFont="1" applyAlignment="1">
      <alignment horizontal="left" indent="1"/>
    </xf>
    <xf numFmtId="0" fontId="8" fillId="0" borderId="0" xfId="20" applyAlignment="1">
      <alignment horizontal="left" indent="1"/>
    </xf>
    <xf numFmtId="1" fontId="19" fillId="2" borderId="1" xfId="12" applyNumberFormat="1" applyFont="1" applyFill="1" applyBorder="1" applyAlignment="1" applyProtection="1">
      <alignment horizontal="center"/>
      <protection locked="0"/>
    </xf>
    <xf numFmtId="1" fontId="19" fillId="6" borderId="1" xfId="12" applyNumberFormat="1" applyFont="1" applyFill="1" applyBorder="1" applyAlignment="1" applyProtection="1">
      <alignment horizontal="center"/>
      <protection locked="0"/>
    </xf>
    <xf numFmtId="44" fontId="32" fillId="2" borderId="4" xfId="41" applyFont="1" applyFill="1" applyBorder="1" applyProtection="1">
      <protection locked="0"/>
    </xf>
    <xf numFmtId="0" fontId="20" fillId="0" borderId="0" xfId="20" applyFont="1" applyAlignment="1">
      <alignment horizontal="left" indent="5"/>
    </xf>
    <xf numFmtId="0" fontId="23" fillId="0" borderId="0" xfId="20" applyFont="1" applyAlignment="1">
      <alignment horizontal="left" indent="5"/>
    </xf>
    <xf numFmtId="0" fontId="3" fillId="0" borderId="0" xfId="0" applyFont="1" applyAlignment="1">
      <alignment horizontal="left" vertical="center"/>
    </xf>
    <xf numFmtId="0" fontId="27" fillId="0" borderId="0" xfId="20" applyFont="1"/>
    <xf numFmtId="15" fontId="20" fillId="0" borderId="0" xfId="20" quotePrefix="1" applyNumberFormat="1" applyFont="1" applyAlignment="1">
      <alignment horizontal="center" vertical="center"/>
    </xf>
    <xf numFmtId="44" fontId="19" fillId="0" borderId="0" xfId="12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0" borderId="0" xfId="20" applyFont="1" applyAlignment="1">
      <alignment horizontal="center" vertical="center"/>
    </xf>
    <xf numFmtId="8" fontId="8" fillId="0" borderId="0" xfId="20" applyNumberFormat="1" applyAlignment="1">
      <alignment horizontal="right"/>
    </xf>
    <xf numFmtId="0" fontId="0" fillId="0" borderId="0" xfId="0" applyAlignment="1">
      <alignment horizontal="left" indent="1"/>
    </xf>
    <xf numFmtId="165" fontId="31" fillId="2" borderId="1" xfId="20" applyNumberFormat="1" applyFont="1" applyFill="1" applyBorder="1" applyAlignment="1">
      <alignment horizontal="left" vertical="center" indent="1"/>
    </xf>
    <xf numFmtId="0" fontId="32" fillId="0" borderId="0" xfId="20" applyFont="1"/>
    <xf numFmtId="6" fontId="19" fillId="8" borderId="1" xfId="20" applyNumberFormat="1" applyFont="1" applyFill="1" applyBorder="1"/>
    <xf numFmtId="44" fontId="19" fillId="4" borderId="1" xfId="12" applyFont="1" applyFill="1" applyBorder="1" applyProtection="1">
      <protection locked="0"/>
    </xf>
    <xf numFmtId="0" fontId="21" fillId="3" borderId="5" xfId="20" applyFont="1" applyFill="1" applyBorder="1" applyAlignment="1">
      <alignment horizontal="left" vertical="center"/>
    </xf>
    <xf numFmtId="0" fontId="21" fillId="3" borderId="2" xfId="20" applyFont="1" applyFill="1" applyBorder="1" applyAlignment="1">
      <alignment horizontal="left" vertical="center"/>
    </xf>
    <xf numFmtId="0" fontId="21" fillId="2" borderId="5" xfId="20" applyFont="1" applyFill="1" applyBorder="1" applyAlignment="1">
      <alignment horizontal="left" vertical="center" wrapText="1"/>
    </xf>
    <xf numFmtId="0" fontId="21" fillId="2" borderId="2" xfId="20" applyFont="1" applyFill="1" applyBorder="1" applyAlignment="1">
      <alignment horizontal="left" vertical="center" wrapText="1"/>
    </xf>
    <xf numFmtId="0" fontId="21" fillId="8" borderId="5" xfId="20" applyFont="1" applyFill="1" applyBorder="1" applyAlignment="1">
      <alignment horizontal="left" vertical="center" wrapText="1"/>
    </xf>
    <xf numFmtId="0" fontId="21" fillId="8" borderId="2" xfId="20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8" fillId="0" borderId="0" xfId="20" applyFont="1" applyAlignment="1">
      <alignment horizontal="center" vertical="center"/>
    </xf>
    <xf numFmtId="0" fontId="18" fillId="0" borderId="7" xfId="20" applyFont="1" applyBorder="1" applyAlignment="1">
      <alignment horizontal="center" vertical="center"/>
    </xf>
    <xf numFmtId="0" fontId="20" fillId="0" borderId="13" xfId="20" applyFont="1" applyBorder="1" applyAlignment="1">
      <alignment horizontal="left"/>
    </xf>
    <xf numFmtId="0" fontId="20" fillId="0" borderId="14" xfId="20" applyFont="1" applyBorder="1" applyAlignment="1">
      <alignment horizontal="left"/>
    </xf>
    <xf numFmtId="0" fontId="26" fillId="0" borderId="14" xfId="34" applyFont="1" applyBorder="1" applyAlignment="1" applyProtection="1">
      <alignment horizontal="left" wrapText="1" indent="1"/>
    </xf>
    <xf numFmtId="0" fontId="26" fillId="0" borderId="14" xfId="34" applyFont="1" applyBorder="1" applyAlignment="1" applyProtection="1">
      <alignment horizontal="left" indent="1"/>
    </xf>
    <xf numFmtId="0" fontId="21" fillId="3" borderId="5" xfId="20" applyFont="1" applyFill="1" applyBorder="1" applyAlignment="1">
      <alignment horizontal="center" vertical="center"/>
    </xf>
    <xf numFmtId="0" fontId="21" fillId="3" borderId="3" xfId="20" applyFont="1" applyFill="1" applyBorder="1" applyAlignment="1">
      <alignment horizontal="center" vertical="center"/>
    </xf>
    <xf numFmtId="0" fontId="21" fillId="3" borderId="2" xfId="20" applyFont="1" applyFill="1" applyBorder="1" applyAlignment="1">
      <alignment horizontal="center" vertical="center"/>
    </xf>
    <xf numFmtId="0" fontId="21" fillId="8" borderId="5" xfId="20" applyFont="1" applyFill="1" applyBorder="1" applyAlignment="1">
      <alignment horizontal="center" vertical="center" wrapText="1"/>
    </xf>
    <xf numFmtId="0" fontId="21" fillId="8" borderId="3" xfId="20" applyFont="1" applyFill="1" applyBorder="1" applyAlignment="1">
      <alignment horizontal="center" vertical="center" wrapText="1"/>
    </xf>
    <xf numFmtId="0" fontId="21" fillId="8" borderId="2" xfId="20" applyFont="1" applyFill="1" applyBorder="1" applyAlignment="1">
      <alignment horizontal="center" vertical="center" wrapText="1"/>
    </xf>
    <xf numFmtId="0" fontId="21" fillId="2" borderId="5" xfId="20" applyFont="1" applyFill="1" applyBorder="1" applyAlignment="1">
      <alignment horizontal="center" vertical="center"/>
    </xf>
    <xf numFmtId="0" fontId="21" fillId="2" borderId="3" xfId="20" applyFont="1" applyFill="1" applyBorder="1" applyAlignment="1">
      <alignment horizontal="center" vertical="center"/>
    </xf>
    <xf numFmtId="0" fontId="21" fillId="2" borderId="2" xfId="20" applyFont="1" applyFill="1" applyBorder="1" applyAlignment="1">
      <alignment horizontal="center" vertical="center"/>
    </xf>
    <xf numFmtId="0" fontId="30" fillId="0" borderId="14" xfId="42" applyBorder="1" applyAlignment="1">
      <alignment horizontal="left"/>
    </xf>
    <xf numFmtId="0" fontId="20" fillId="0" borderId="15" xfId="20" applyFont="1" applyBorder="1" applyAlignment="1">
      <alignment horizontal="left"/>
    </xf>
    <xf numFmtId="0" fontId="20" fillId="10" borderId="20" xfId="20" applyFont="1" applyFill="1" applyBorder="1" applyAlignment="1">
      <alignment horizontal="left" wrapText="1"/>
    </xf>
    <xf numFmtId="0" fontId="20" fillId="10" borderId="21" xfId="20" applyFont="1" applyFill="1" applyBorder="1" applyAlignment="1">
      <alignment horizontal="left" wrapText="1"/>
    </xf>
    <xf numFmtId="0" fontId="20" fillId="10" borderId="24" xfId="20" applyFont="1" applyFill="1" applyBorder="1" applyAlignment="1">
      <alignment horizontal="left" wrapText="1"/>
    </xf>
    <xf numFmtId="0" fontId="20" fillId="10" borderId="22" xfId="20" applyFont="1" applyFill="1" applyBorder="1" applyAlignment="1">
      <alignment horizontal="left" wrapText="1"/>
    </xf>
    <xf numFmtId="0" fontId="20" fillId="0" borderId="0" xfId="20" applyFont="1" applyAlignment="1">
      <alignment horizontal="left"/>
    </xf>
    <xf numFmtId="0" fontId="20" fillId="0" borderId="8" xfId="20" applyFont="1" applyBorder="1" applyAlignment="1">
      <alignment horizontal="left"/>
    </xf>
    <xf numFmtId="0" fontId="20" fillId="3" borderId="5" xfId="20" applyFont="1" applyFill="1" applyBorder="1" applyAlignment="1">
      <alignment horizontal="center" vertical="center"/>
    </xf>
    <xf numFmtId="0" fontId="20" fillId="3" borderId="2" xfId="2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left" vertical="top" wrapText="1"/>
    </xf>
    <xf numFmtId="0" fontId="20" fillId="10" borderId="25" xfId="0" applyFont="1" applyFill="1" applyBorder="1" applyAlignment="1">
      <alignment horizontal="left" vertical="top" wrapText="1"/>
    </xf>
    <xf numFmtId="0" fontId="26" fillId="0" borderId="24" xfId="34" applyFont="1" applyBorder="1" applyAlignment="1" applyProtection="1">
      <alignment horizontal="left" indent="1"/>
    </xf>
    <xf numFmtId="0" fontId="30" fillId="0" borderId="24" xfId="42" applyBorder="1"/>
    <xf numFmtId="0" fontId="25" fillId="0" borderId="24" xfId="34" applyBorder="1" applyAlignment="1" applyProtection="1"/>
    <xf numFmtId="0" fontId="25" fillId="0" borderId="25" xfId="34" applyBorder="1" applyAlignment="1" applyProtection="1"/>
    <xf numFmtId="0" fontId="20" fillId="10" borderId="23" xfId="0" applyFont="1" applyFill="1" applyBorder="1" applyAlignment="1">
      <alignment horizontal="left" vertical="top" wrapText="1"/>
    </xf>
    <xf numFmtId="0" fontId="24" fillId="0" borderId="0" xfId="20" applyFont="1" applyAlignment="1">
      <alignment horizontal="left" wrapText="1"/>
    </xf>
    <xf numFmtId="0" fontId="19" fillId="0" borderId="0" xfId="20" applyFont="1" applyAlignment="1">
      <alignment horizontal="center"/>
    </xf>
    <xf numFmtId="15" fontId="20" fillId="3" borderId="5" xfId="20" quotePrefix="1" applyNumberFormat="1" applyFont="1" applyFill="1" applyBorder="1" applyAlignment="1">
      <alignment horizontal="center" vertical="center"/>
    </xf>
    <xf numFmtId="15" fontId="20" fillId="3" borderId="2" xfId="20" quotePrefix="1" applyNumberFormat="1" applyFont="1" applyFill="1" applyBorder="1" applyAlignment="1">
      <alignment horizontal="center" vertical="center"/>
    </xf>
    <xf numFmtId="0" fontId="19" fillId="0" borderId="0" xfId="20" applyFont="1" applyAlignment="1">
      <alignment horizontal="left" wrapText="1"/>
    </xf>
    <xf numFmtId="0" fontId="19" fillId="0" borderId="0" xfId="20" applyFont="1" applyAlignment="1" applyProtection="1">
      <alignment wrapText="1"/>
      <protection locked="0"/>
    </xf>
    <xf numFmtId="0" fontId="20" fillId="7" borderId="5" xfId="20" applyFont="1" applyFill="1" applyBorder="1" applyAlignment="1">
      <alignment horizontal="center" vertical="center" wrapText="1"/>
    </xf>
    <xf numFmtId="0" fontId="20" fillId="7" borderId="3" xfId="20" applyFont="1" applyFill="1" applyBorder="1" applyAlignment="1">
      <alignment horizontal="center" vertical="center" wrapText="1"/>
    </xf>
    <xf numFmtId="0" fontId="20" fillId="7" borderId="2" xfId="20" applyFont="1" applyFill="1" applyBorder="1" applyAlignment="1">
      <alignment horizontal="center" vertical="center" wrapText="1"/>
    </xf>
    <xf numFmtId="0" fontId="20" fillId="3" borderId="6" xfId="20" applyFont="1" applyFill="1" applyBorder="1" applyAlignment="1">
      <alignment horizontal="center" vertical="center"/>
    </xf>
    <xf numFmtId="0" fontId="20" fillId="3" borderId="12" xfId="20" applyFont="1" applyFill="1" applyBorder="1" applyAlignment="1">
      <alignment horizontal="center" vertical="center"/>
    </xf>
    <xf numFmtId="0" fontId="20" fillId="0" borderId="10" xfId="20" applyFont="1" applyBorder="1" applyAlignment="1">
      <alignment horizontal="left"/>
    </xf>
    <xf numFmtId="0" fontId="20" fillId="0" borderId="16" xfId="20" applyFont="1" applyBorder="1" applyAlignment="1">
      <alignment horizontal="left"/>
    </xf>
    <xf numFmtId="0" fontId="3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4" fontId="19" fillId="3" borderId="1" xfId="41" applyFont="1" applyFill="1" applyBorder="1"/>
    <xf numFmtId="0" fontId="8" fillId="11" borderId="0" xfId="20" applyFill="1"/>
    <xf numFmtId="8" fontId="8" fillId="11" borderId="0" xfId="20" applyNumberFormat="1" applyFill="1" applyAlignment="1">
      <alignment horizontal="center"/>
    </xf>
  </cellXfs>
  <cellStyles count="43">
    <cellStyle name="Comma 2" xfId="2" xr:uid="{00000000-0005-0000-0000-000000000000}"/>
    <cellStyle name="Comma 2 2" xfId="23" xr:uid="{00000000-0005-0000-0000-000001000000}"/>
    <cellStyle name="Comma 3" xfId="3" xr:uid="{00000000-0005-0000-0000-000002000000}"/>
    <cellStyle name="Comma 3 2" xfId="24" xr:uid="{00000000-0005-0000-0000-000003000000}"/>
    <cellStyle name="Comma 4" xfId="4" xr:uid="{00000000-0005-0000-0000-000004000000}"/>
    <cellStyle name="Comma 4 2" xfId="25" xr:uid="{00000000-0005-0000-0000-000005000000}"/>
    <cellStyle name="Currency" xfId="41" builtinId="4"/>
    <cellStyle name="Currency 2" xfId="6" xr:uid="{00000000-0005-0000-0000-000007000000}"/>
    <cellStyle name="Currency 2 2" xfId="7" xr:uid="{00000000-0005-0000-0000-000008000000}"/>
    <cellStyle name="Currency 2 2 2" xfId="27" xr:uid="{00000000-0005-0000-0000-000009000000}"/>
    <cellStyle name="Currency 2 3" xfId="26" xr:uid="{00000000-0005-0000-0000-00000A000000}"/>
    <cellStyle name="Currency 3" xfId="8" xr:uid="{00000000-0005-0000-0000-00000B000000}"/>
    <cellStyle name="Currency 3 2" xfId="28" xr:uid="{00000000-0005-0000-0000-00000C000000}"/>
    <cellStyle name="Currency 4" xfId="9" xr:uid="{00000000-0005-0000-0000-00000D000000}"/>
    <cellStyle name="Currency 4 2" xfId="29" xr:uid="{00000000-0005-0000-0000-00000E000000}"/>
    <cellStyle name="Currency 5" xfId="10" xr:uid="{00000000-0005-0000-0000-00000F000000}"/>
    <cellStyle name="Currency 5 2" xfId="11" xr:uid="{00000000-0005-0000-0000-000010000000}"/>
    <cellStyle name="Currency 5 2 2" xfId="31" xr:uid="{00000000-0005-0000-0000-000011000000}"/>
    <cellStyle name="Currency 5 3" xfId="12" xr:uid="{00000000-0005-0000-0000-000012000000}"/>
    <cellStyle name="Currency 5 4" xfId="30" xr:uid="{00000000-0005-0000-0000-000013000000}"/>
    <cellStyle name="Currency 6" xfId="13" xr:uid="{00000000-0005-0000-0000-000014000000}"/>
    <cellStyle name="Currency 6 2" xfId="32" xr:uid="{00000000-0005-0000-0000-000015000000}"/>
    <cellStyle name="Currency 7" xfId="14" xr:uid="{00000000-0005-0000-0000-000016000000}"/>
    <cellStyle name="Currency 7 2" xfId="33" xr:uid="{00000000-0005-0000-0000-000017000000}"/>
    <cellStyle name="Currency 8" xfId="5" xr:uid="{00000000-0005-0000-0000-000018000000}"/>
    <cellStyle name="Hyperlink" xfId="42" builtinId="8"/>
    <cellStyle name="Hyperlink 2" xfId="34" xr:uid="{00000000-0005-0000-0000-00001A000000}"/>
    <cellStyle name="Normal" xfId="0" builtinId="0"/>
    <cellStyle name="Normal 2" xfId="15" xr:uid="{00000000-0005-0000-0000-00001C000000}"/>
    <cellStyle name="Normal 2 2" xfId="35" xr:uid="{00000000-0005-0000-0000-00001D000000}"/>
    <cellStyle name="Normal 3" xfId="16" xr:uid="{00000000-0005-0000-0000-00001E000000}"/>
    <cellStyle name="Normal 3 2" xfId="17" xr:uid="{00000000-0005-0000-0000-00001F000000}"/>
    <cellStyle name="Normal 3 2 2" xfId="37" xr:uid="{00000000-0005-0000-0000-000020000000}"/>
    <cellStyle name="Normal 3 3" xfId="36" xr:uid="{00000000-0005-0000-0000-000021000000}"/>
    <cellStyle name="Normal 4" xfId="18" xr:uid="{00000000-0005-0000-0000-000022000000}"/>
    <cellStyle name="Normal 4 2" xfId="38" xr:uid="{00000000-0005-0000-0000-000023000000}"/>
    <cellStyle name="Normal 5" xfId="19" xr:uid="{00000000-0005-0000-0000-000024000000}"/>
    <cellStyle name="Normal 5 2" xfId="39" xr:uid="{00000000-0005-0000-0000-000025000000}"/>
    <cellStyle name="Normal 6" xfId="20" xr:uid="{00000000-0005-0000-0000-000026000000}"/>
    <cellStyle name="Normal 7" xfId="1" xr:uid="{00000000-0005-0000-0000-000027000000}"/>
    <cellStyle name="Percent 2" xfId="21" xr:uid="{00000000-0005-0000-0000-000028000000}"/>
    <cellStyle name="Percent 2 2" xfId="40" xr:uid="{00000000-0005-0000-0000-000029000000}"/>
    <cellStyle name="Percent 3" xfId="22" xr:uid="{00000000-0005-0000-0000-00002A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rni_13@q.com" TargetMode="External"/><Relationship Id="rId2" Type="http://schemas.openxmlformats.org/officeDocument/2006/relationships/hyperlink" Target="mailto:jedavidson98001@yahoo.com" TargetMode="External"/><Relationship Id="rId1" Type="http://schemas.openxmlformats.org/officeDocument/2006/relationships/hyperlink" Target="http://dor.wa.gov/content/findtaxesandrates/salesandusetaxrates/lookupataxrat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or.wa.gov/content/findtaxesandrates/salesandusetaxrates/lookupataxr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opLeftCell="A19" zoomScale="115" zoomScaleNormal="115" workbookViewId="0">
      <selection activeCell="I22" sqref="I22"/>
    </sheetView>
  </sheetViews>
  <sheetFormatPr defaultRowHeight="15" x14ac:dyDescent="0.25"/>
  <cols>
    <col min="1" max="1" width="12.5703125" customWidth="1"/>
    <col min="2" max="2" width="63.140625" customWidth="1"/>
    <col min="3" max="3" width="11" customWidth="1"/>
    <col min="4" max="4" width="11.42578125" customWidth="1"/>
    <col min="7" max="7" width="14" customWidth="1"/>
  </cols>
  <sheetData>
    <row r="1" spans="1:10" ht="30.75" customHeight="1" x14ac:dyDescent="0.25">
      <c r="A1" s="115" t="s">
        <v>23</v>
      </c>
      <c r="B1" s="115"/>
      <c r="C1" s="115"/>
      <c r="D1" s="115"/>
      <c r="E1" s="101"/>
      <c r="F1" s="101"/>
      <c r="G1" s="10"/>
      <c r="H1" s="10"/>
      <c r="I1" s="10"/>
      <c r="J1" s="10"/>
    </row>
    <row r="2" spans="1:10" ht="28.5" customHeight="1" x14ac:dyDescent="0.25">
      <c r="A2" s="116" t="s">
        <v>89</v>
      </c>
      <c r="B2" s="116"/>
      <c r="C2" s="116"/>
      <c r="D2" s="116"/>
      <c r="E2" s="102"/>
      <c r="F2" s="102"/>
      <c r="G2" s="13"/>
      <c r="H2" s="13"/>
      <c r="I2" s="13"/>
      <c r="J2" s="13"/>
    </row>
    <row r="3" spans="1:10" ht="35.25" customHeight="1" x14ac:dyDescent="0.25">
      <c r="A3" s="111" t="s">
        <v>86</v>
      </c>
      <c r="B3" s="112"/>
      <c r="C3" s="73"/>
      <c r="J3" s="13"/>
    </row>
    <row r="4" spans="1:10" ht="18" x14ac:dyDescent="0.25">
      <c r="A4" s="109" t="s">
        <v>80</v>
      </c>
      <c r="B4" s="110"/>
      <c r="C4" s="73"/>
      <c r="D4" s="73"/>
      <c r="E4" s="73"/>
      <c r="F4" s="74"/>
      <c r="G4" s="74"/>
      <c r="H4" s="74"/>
      <c r="I4" s="74"/>
      <c r="J4" s="13"/>
    </row>
    <row r="5" spans="1:10" ht="18" customHeight="1" x14ac:dyDescent="0.25">
      <c r="A5" s="113" t="s">
        <v>81</v>
      </c>
      <c r="B5" s="114"/>
      <c r="C5" s="74"/>
      <c r="D5" s="74"/>
      <c r="E5" s="73"/>
      <c r="F5" s="74"/>
      <c r="G5" s="74"/>
      <c r="H5" s="74"/>
      <c r="I5" s="74"/>
      <c r="J5" s="13"/>
    </row>
    <row r="6" spans="1:10" ht="6.75" customHeight="1" x14ac:dyDescent="0.25">
      <c r="B6" s="14"/>
      <c r="D6" s="14"/>
      <c r="E6" s="14"/>
      <c r="F6" s="14"/>
      <c r="G6" s="13"/>
      <c r="H6" s="13"/>
      <c r="I6" s="13"/>
      <c r="J6" s="13"/>
    </row>
    <row r="7" spans="1:10" ht="25.5" customHeight="1" x14ac:dyDescent="0.25">
      <c r="A7" s="117" t="s">
        <v>24</v>
      </c>
      <c r="B7" s="117"/>
      <c r="D7" s="6" t="s">
        <v>16</v>
      </c>
      <c r="F7" s="75"/>
    </row>
    <row r="8" spans="1:10" ht="15.75" x14ac:dyDescent="0.25">
      <c r="B8" s="2" t="s">
        <v>25</v>
      </c>
      <c r="C8" s="85"/>
      <c r="D8" s="12"/>
    </row>
    <row r="9" spans="1:10" ht="15.75" x14ac:dyDescent="0.25">
      <c r="A9" s="1"/>
      <c r="B9" s="2" t="s">
        <v>26</v>
      </c>
      <c r="C9" s="85"/>
      <c r="D9" s="12"/>
    </row>
    <row r="10" spans="1:10" ht="15.75" x14ac:dyDescent="0.25">
      <c r="A10" s="1"/>
      <c r="B10" s="2" t="s">
        <v>27</v>
      </c>
      <c r="C10" s="85"/>
      <c r="E10" s="12"/>
    </row>
    <row r="11" spans="1:10" x14ac:dyDescent="0.25">
      <c r="A11" s="1"/>
      <c r="B11" s="20" t="s">
        <v>15</v>
      </c>
      <c r="D11" s="11">
        <f>SUM(D8:D10)</f>
        <v>0</v>
      </c>
    </row>
    <row r="12" spans="1:10" ht="30.75" customHeight="1" x14ac:dyDescent="0.25">
      <c r="A12" s="117" t="s">
        <v>28</v>
      </c>
      <c r="B12" s="117"/>
      <c r="C12" s="18" t="s">
        <v>29</v>
      </c>
      <c r="D12" s="19" t="s">
        <v>28</v>
      </c>
    </row>
    <row r="13" spans="1:10" ht="15.95" customHeight="1" x14ac:dyDescent="0.25">
      <c r="B13" s="2" t="s">
        <v>0</v>
      </c>
      <c r="C13" s="3"/>
      <c r="D13" s="80">
        <f>C13*D8</f>
        <v>0</v>
      </c>
    </row>
    <row r="14" spans="1:10" ht="15.95" customHeight="1" x14ac:dyDescent="0.25">
      <c r="B14" s="2" t="s">
        <v>30</v>
      </c>
      <c r="C14" s="3"/>
      <c r="D14" s="80">
        <f>C14*D9</f>
        <v>0</v>
      </c>
    </row>
    <row r="15" spans="1:10" ht="15.95" customHeight="1" x14ac:dyDescent="0.25">
      <c r="B15" s="2" t="s">
        <v>99</v>
      </c>
      <c r="C15" s="3">
        <v>27</v>
      </c>
      <c r="D15" s="80">
        <f>C15*E10</f>
        <v>0</v>
      </c>
    </row>
    <row r="16" spans="1:10" ht="15.95" customHeight="1" x14ac:dyDescent="0.25">
      <c r="B16" s="2" t="s">
        <v>31</v>
      </c>
      <c r="C16" s="14"/>
      <c r="D16" s="81"/>
    </row>
    <row r="17" spans="1:7" ht="15.95" customHeight="1" x14ac:dyDescent="0.25">
      <c r="B17" s="2" t="s">
        <v>1</v>
      </c>
      <c r="C17" s="14"/>
      <c r="D17" s="81"/>
    </row>
    <row r="18" spans="1:7" ht="15.95" customHeight="1" x14ac:dyDescent="0.25">
      <c r="B18" s="2" t="s">
        <v>2</v>
      </c>
      <c r="D18" s="81"/>
      <c r="E18" s="2"/>
    </row>
    <row r="19" spans="1:7" ht="15.95" customHeight="1" x14ac:dyDescent="0.25">
      <c r="B19" s="15" t="s">
        <v>32</v>
      </c>
      <c r="D19" s="82"/>
      <c r="E19" s="2"/>
    </row>
    <row r="20" spans="1:7" ht="18.75" customHeight="1" x14ac:dyDescent="0.3">
      <c r="B20" s="118" t="s">
        <v>36</v>
      </c>
      <c r="C20" s="119"/>
      <c r="D20" s="17">
        <f>SUM(D13:D19)</f>
        <v>0</v>
      </c>
      <c r="G20" s="4"/>
    </row>
    <row r="21" spans="1:7" ht="30" x14ac:dyDescent="0.25">
      <c r="A21" s="117" t="s">
        <v>35</v>
      </c>
      <c r="B21" s="117"/>
      <c r="C21" s="18" t="s">
        <v>29</v>
      </c>
      <c r="D21" s="19" t="s">
        <v>34</v>
      </c>
    </row>
    <row r="22" spans="1:7" ht="15.75" x14ac:dyDescent="0.25">
      <c r="B22" s="2" t="s">
        <v>3</v>
      </c>
      <c r="D22" s="81"/>
    </row>
    <row r="23" spans="1:7" ht="16.5" thickBot="1" x14ac:dyDescent="0.3">
      <c r="B23" s="2" t="s">
        <v>4</v>
      </c>
      <c r="D23" s="81"/>
    </row>
    <row r="24" spans="1:7" x14ac:dyDescent="0.25">
      <c r="B24" s="2" t="s">
        <v>5</v>
      </c>
      <c r="D24" s="57">
        <f>SUM(D25:D26)</f>
        <v>0</v>
      </c>
    </row>
    <row r="25" spans="1:7" x14ac:dyDescent="0.25">
      <c r="B25" s="9" t="s">
        <v>33</v>
      </c>
      <c r="D25" s="58">
        <f>0.05*SUM(D13:D15)</f>
        <v>0</v>
      </c>
    </row>
    <row r="26" spans="1:7" ht="15.75" thickBot="1" x14ac:dyDescent="0.3">
      <c r="B26" s="9" t="s">
        <v>22</v>
      </c>
      <c r="C26" s="3">
        <v>1.5</v>
      </c>
      <c r="D26" s="59">
        <f>C26*D11</f>
        <v>0</v>
      </c>
    </row>
    <row r="27" spans="1:7" x14ac:dyDescent="0.25">
      <c r="B27" s="2" t="s">
        <v>19</v>
      </c>
      <c r="D27" s="57">
        <f>SUM(D28:D30)</f>
        <v>0</v>
      </c>
    </row>
    <row r="28" spans="1:7" ht="15" customHeight="1" x14ac:dyDescent="0.25">
      <c r="B28" s="9" t="s">
        <v>20</v>
      </c>
      <c r="C28" s="3">
        <v>1.75</v>
      </c>
      <c r="D28" s="58">
        <f>C28*D11</f>
        <v>0</v>
      </c>
    </row>
    <row r="29" spans="1:7" x14ac:dyDescent="0.25">
      <c r="B29" s="9" t="s">
        <v>8</v>
      </c>
      <c r="C29" s="3">
        <v>5</v>
      </c>
      <c r="D29" s="58">
        <f>C29*D11</f>
        <v>0</v>
      </c>
    </row>
    <row r="30" spans="1:7" ht="15.75" thickBot="1" x14ac:dyDescent="0.3">
      <c r="B30" s="9" t="s">
        <v>100</v>
      </c>
      <c r="C30" s="3">
        <v>25</v>
      </c>
      <c r="D30" s="59">
        <f>C30*E10</f>
        <v>0</v>
      </c>
    </row>
    <row r="31" spans="1:7" ht="16.5" thickBot="1" x14ac:dyDescent="0.3">
      <c r="B31" s="97" t="s">
        <v>14</v>
      </c>
      <c r="D31" s="81"/>
    </row>
    <row r="32" spans="1:7" x14ac:dyDescent="0.25">
      <c r="B32" s="2" t="s">
        <v>21</v>
      </c>
      <c r="D32" s="60">
        <f>SUM(D33:D41)</f>
        <v>0</v>
      </c>
    </row>
    <row r="33" spans="1:4" s="104" customFormat="1" ht="15.75" x14ac:dyDescent="0.25">
      <c r="B33" s="9" t="s">
        <v>6</v>
      </c>
      <c r="D33" s="105"/>
    </row>
    <row r="34" spans="1:4" s="104" customFormat="1" ht="15.75" x14ac:dyDescent="0.25">
      <c r="B34" s="9" t="s">
        <v>7</v>
      </c>
      <c r="D34" s="105"/>
    </row>
    <row r="35" spans="1:4" s="104" customFormat="1" ht="15.75" x14ac:dyDescent="0.25">
      <c r="B35" s="9" t="s">
        <v>9</v>
      </c>
      <c r="D35" s="105"/>
    </row>
    <row r="36" spans="1:4" s="104" customFormat="1" ht="15.75" x14ac:dyDescent="0.25">
      <c r="B36" s="9" t="s">
        <v>10</v>
      </c>
      <c r="D36" s="105"/>
    </row>
    <row r="37" spans="1:4" ht="15.75" x14ac:dyDescent="0.25">
      <c r="B37" s="9" t="s">
        <v>11</v>
      </c>
      <c r="D37" s="81"/>
    </row>
    <row r="38" spans="1:4" ht="15.75" x14ac:dyDescent="0.25">
      <c r="B38" s="9" t="s">
        <v>12</v>
      </c>
      <c r="D38" s="81"/>
    </row>
    <row r="39" spans="1:4" ht="15.75" x14ac:dyDescent="0.25">
      <c r="B39" s="9" t="s">
        <v>13</v>
      </c>
      <c r="D39" s="81"/>
    </row>
    <row r="40" spans="1:4" ht="15.75" x14ac:dyDescent="0.25">
      <c r="B40" s="9" t="s">
        <v>17</v>
      </c>
      <c r="D40" s="81"/>
    </row>
    <row r="41" spans="1:4" ht="15.75" x14ac:dyDescent="0.25">
      <c r="B41" s="9" t="s">
        <v>18</v>
      </c>
      <c r="D41" s="81"/>
    </row>
    <row r="42" spans="1:4" ht="18.75" x14ac:dyDescent="0.3">
      <c r="B42" s="118" t="s">
        <v>37</v>
      </c>
      <c r="C42" s="119"/>
      <c r="D42" s="16">
        <f>SUM(D22,D23,D24,D27,D31,D32)</f>
        <v>0</v>
      </c>
    </row>
    <row r="43" spans="1:4" x14ac:dyDescent="0.25">
      <c r="C43" s="7"/>
      <c r="D43" s="8"/>
    </row>
    <row r="44" spans="1:4" x14ac:dyDescent="0.25">
      <c r="A44" s="5"/>
    </row>
  </sheetData>
  <mergeCells count="10">
    <mergeCell ref="A21:B21"/>
    <mergeCell ref="B20:C20"/>
    <mergeCell ref="B42:C42"/>
    <mergeCell ref="A12:B12"/>
    <mergeCell ref="A7:B7"/>
    <mergeCell ref="A4:B4"/>
    <mergeCell ref="A3:B3"/>
    <mergeCell ref="A5:B5"/>
    <mergeCell ref="A1:D1"/>
    <mergeCell ref="A2:D2"/>
  </mergeCells>
  <pageMargins left="0.45" right="0" top="0.25" bottom="0.25" header="0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tabSelected="1" topLeftCell="A12" workbookViewId="0">
      <selection activeCell="M44" sqref="M44"/>
    </sheetView>
  </sheetViews>
  <sheetFormatPr defaultRowHeight="15" x14ac:dyDescent="0.25"/>
  <cols>
    <col min="1" max="1" width="11.85546875" customWidth="1"/>
    <col min="2" max="2" width="5" customWidth="1"/>
    <col min="3" max="3" width="27.140625" customWidth="1"/>
    <col min="4" max="4" width="15.7109375" customWidth="1"/>
    <col min="5" max="5" width="2.7109375" customWidth="1"/>
    <col min="6" max="6" width="18.140625" customWidth="1"/>
    <col min="7" max="7" width="2.5703125" customWidth="1"/>
    <col min="8" max="8" width="15.85546875" customWidth="1"/>
    <col min="9" max="9" width="14.28515625" customWidth="1"/>
    <col min="10" max="10" width="2.85546875" customWidth="1"/>
    <col min="11" max="11" width="16.28515625" customWidth="1"/>
    <col min="12" max="12" width="15.7109375" customWidth="1"/>
    <col min="13" max="13" width="15.140625" customWidth="1"/>
    <col min="14" max="14" width="31.5703125" customWidth="1"/>
  </cols>
  <sheetData>
    <row r="1" spans="1:12" s="76" customFormat="1" ht="26.25" customHeight="1" x14ac:dyDescent="0.25">
      <c r="A1" s="120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ht="26.25" customHeight="1" x14ac:dyDescent="0.25">
      <c r="A2" s="121" t="s">
        <v>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2" ht="18" customHeight="1" x14ac:dyDescent="0.25">
      <c r="A3" s="132" t="s">
        <v>79</v>
      </c>
      <c r="B3" s="133"/>
      <c r="C3" s="134"/>
      <c r="D3" s="126" t="s">
        <v>80</v>
      </c>
      <c r="E3" s="127"/>
      <c r="F3" s="128"/>
      <c r="G3" s="129" t="s">
        <v>81</v>
      </c>
      <c r="H3" s="130"/>
      <c r="I3" s="130"/>
      <c r="J3" s="130"/>
      <c r="K3" s="131"/>
    </row>
    <row r="4" spans="1:12" ht="7.5" customHeight="1" thickBot="1" x14ac:dyDescent="0.3">
      <c r="A4" s="72"/>
      <c r="B4" s="72"/>
      <c r="C4" s="72"/>
      <c r="D4" s="72"/>
      <c r="E4" s="72"/>
      <c r="F4" s="72"/>
      <c r="G4" s="25"/>
      <c r="H4" s="25"/>
      <c r="I4" s="25"/>
      <c r="J4" s="25"/>
      <c r="K4" s="25"/>
    </row>
    <row r="5" spans="1:12" ht="18" x14ac:dyDescent="0.35">
      <c r="A5" s="122" t="s">
        <v>38</v>
      </c>
      <c r="B5" s="123"/>
      <c r="C5" s="123"/>
      <c r="D5" s="124" t="s">
        <v>97</v>
      </c>
      <c r="E5" s="125"/>
      <c r="F5" s="125"/>
      <c r="G5" s="135" t="s">
        <v>98</v>
      </c>
      <c r="H5" s="123"/>
      <c r="I5" s="123"/>
      <c r="J5" s="123"/>
      <c r="K5" s="136"/>
    </row>
    <row r="6" spans="1:12" ht="18.75" thickBot="1" x14ac:dyDescent="0.4">
      <c r="A6" s="69"/>
      <c r="B6" s="70"/>
      <c r="C6" s="71" t="s">
        <v>83</v>
      </c>
      <c r="D6" s="147" t="s">
        <v>84</v>
      </c>
      <c r="E6" s="147"/>
      <c r="F6" s="147"/>
      <c r="G6" s="148" t="s">
        <v>85</v>
      </c>
      <c r="H6" s="149"/>
      <c r="I6" s="149"/>
      <c r="J6" s="149"/>
      <c r="K6" s="150"/>
    </row>
    <row r="7" spans="1:12" ht="18.75" thickBot="1" x14ac:dyDescent="0.4">
      <c r="A7" s="137" t="s">
        <v>91</v>
      </c>
      <c r="B7" s="138"/>
      <c r="C7" s="138"/>
      <c r="D7" s="139"/>
      <c r="E7" s="139"/>
      <c r="F7" s="139"/>
      <c r="G7" s="138"/>
      <c r="H7" s="138"/>
      <c r="I7" s="138"/>
      <c r="J7" s="138"/>
      <c r="K7" s="140"/>
    </row>
    <row r="8" spans="1:12" s="66" customFormat="1" ht="58.5" customHeight="1" thickBot="1" x14ac:dyDescent="0.35">
      <c r="A8" s="151" t="s">
        <v>82</v>
      </c>
      <c r="B8" s="145"/>
      <c r="C8" s="145"/>
      <c r="D8" s="145" t="s">
        <v>95</v>
      </c>
      <c r="E8" s="145"/>
      <c r="F8" s="145"/>
      <c r="G8" s="145"/>
      <c r="H8" s="145"/>
      <c r="I8" s="145"/>
      <c r="J8" s="145"/>
      <c r="K8" s="146"/>
    </row>
    <row r="9" spans="1:12" s="66" customFormat="1" ht="8.25" customHeight="1" x14ac:dyDescent="0.35">
      <c r="A9" s="67"/>
      <c r="B9" s="67"/>
      <c r="C9" s="68"/>
      <c r="D9" s="68"/>
      <c r="E9" s="68"/>
      <c r="F9" s="68"/>
      <c r="G9" s="68"/>
      <c r="H9" s="68"/>
      <c r="I9" s="68"/>
      <c r="J9" s="68"/>
      <c r="K9" s="68"/>
    </row>
    <row r="10" spans="1:12" ht="18" x14ac:dyDescent="0.35">
      <c r="A10" s="141" t="s">
        <v>39</v>
      </c>
      <c r="B10" s="142"/>
      <c r="C10" s="143"/>
      <c r="D10" s="144"/>
      <c r="E10" s="26"/>
      <c r="F10" s="25"/>
      <c r="G10" s="25"/>
      <c r="H10" s="25"/>
      <c r="I10" s="25"/>
      <c r="J10" s="25"/>
      <c r="K10" s="25"/>
    </row>
    <row r="11" spans="1:12" ht="18" x14ac:dyDescent="0.35">
      <c r="A11" s="141" t="s">
        <v>40</v>
      </c>
      <c r="B11" s="141"/>
      <c r="C11" s="154"/>
      <c r="D11" s="155"/>
      <c r="E11" s="99"/>
      <c r="F11" s="25"/>
      <c r="G11" s="25"/>
      <c r="H11" s="25"/>
      <c r="I11" s="25"/>
      <c r="J11" s="25"/>
      <c r="K11" s="25"/>
    </row>
    <row r="12" spans="1:12" ht="18" x14ac:dyDescent="0.25">
      <c r="A12" s="24"/>
      <c r="B12" s="24"/>
      <c r="C12" s="24"/>
      <c r="D12" s="26"/>
      <c r="E12" s="26"/>
      <c r="F12" s="25"/>
      <c r="G12" s="25"/>
      <c r="H12" s="32" t="s">
        <v>41</v>
      </c>
      <c r="I12" s="32"/>
      <c r="J12" s="32"/>
      <c r="K12" s="32" t="s">
        <v>42</v>
      </c>
    </row>
    <row r="13" spans="1:12" ht="18" x14ac:dyDescent="0.35">
      <c r="A13" s="141" t="s">
        <v>64</v>
      </c>
      <c r="B13" s="141"/>
      <c r="C13" s="141"/>
      <c r="D13" s="26"/>
      <c r="E13" s="26"/>
      <c r="F13" s="25"/>
      <c r="G13" s="25"/>
      <c r="H13" s="25"/>
      <c r="I13" s="25"/>
      <c r="J13" s="25"/>
      <c r="K13" s="48"/>
    </row>
    <row r="14" spans="1:12" ht="18" x14ac:dyDescent="0.35">
      <c r="A14" s="47"/>
      <c r="B14" s="2" t="s">
        <v>25</v>
      </c>
      <c r="C14" s="24"/>
      <c r="D14" s="44"/>
      <c r="E14" s="44"/>
      <c r="F14" s="45"/>
      <c r="G14" s="25"/>
      <c r="H14" s="33">
        <f>Budget!D8</f>
        <v>0</v>
      </c>
      <c r="I14" s="25"/>
      <c r="J14" s="25"/>
      <c r="K14" s="92"/>
    </row>
    <row r="15" spans="1:12" ht="18" x14ac:dyDescent="0.35">
      <c r="A15" s="47"/>
      <c r="B15" s="2" t="s">
        <v>26</v>
      </c>
      <c r="C15" s="24"/>
      <c r="D15" s="44"/>
      <c r="E15" s="44"/>
      <c r="F15" s="45"/>
      <c r="G15" s="25"/>
      <c r="H15" s="33">
        <f>Budget!D9</f>
        <v>0</v>
      </c>
      <c r="I15" s="25"/>
      <c r="J15" s="25"/>
      <c r="K15" s="92"/>
    </row>
    <row r="16" spans="1:12" ht="18" x14ac:dyDescent="0.35">
      <c r="A16" s="47"/>
      <c r="B16" s="2" t="s">
        <v>93</v>
      </c>
      <c r="C16" s="24"/>
      <c r="D16" s="44"/>
      <c r="E16" s="44"/>
      <c r="F16" s="45"/>
      <c r="G16" s="25"/>
      <c r="I16" s="33">
        <f>Budget!E10</f>
        <v>0</v>
      </c>
      <c r="J16" s="25"/>
      <c r="L16" s="92"/>
    </row>
    <row r="17" spans="1:14" ht="18" x14ac:dyDescent="0.35">
      <c r="A17" s="47"/>
      <c r="B17" s="95" t="s">
        <v>73</v>
      </c>
      <c r="C17" s="24"/>
      <c r="D17" s="44"/>
      <c r="E17" s="44"/>
      <c r="F17" s="45"/>
      <c r="G17" s="25"/>
      <c r="H17" s="33">
        <f>Budget!D11</f>
        <v>0</v>
      </c>
      <c r="I17" s="25"/>
      <c r="J17" s="25"/>
      <c r="K17" s="93">
        <f>SUM(K14:K16)</f>
        <v>0</v>
      </c>
    </row>
    <row r="18" spans="1:14" ht="18" x14ac:dyDescent="0.35">
      <c r="A18" s="141" t="s">
        <v>62</v>
      </c>
      <c r="B18" s="141"/>
      <c r="C18" s="141"/>
      <c r="D18" s="24"/>
      <c r="E18" s="24"/>
      <c r="F18" s="44"/>
      <c r="G18" s="24"/>
      <c r="H18" s="27"/>
      <c r="I18" s="24"/>
      <c r="J18" s="24"/>
      <c r="K18" s="46"/>
    </row>
    <row r="19" spans="1:14" ht="18" x14ac:dyDescent="0.35">
      <c r="A19" s="47"/>
      <c r="B19" s="2" t="s">
        <v>65</v>
      </c>
      <c r="C19" s="47"/>
      <c r="D19" s="53" t="str">
        <f>"$"&amp;Budget!C13&amp;" per entry"</f>
        <v>$ per entry</v>
      </c>
      <c r="E19" s="86" t="s">
        <v>94</v>
      </c>
      <c r="F19" s="90" t="str">
        <f>K14&amp;" entries"</f>
        <v xml:space="preserve"> entries</v>
      </c>
      <c r="G19" s="24"/>
      <c r="H19" s="34">
        <f>Budget!D13</f>
        <v>0</v>
      </c>
      <c r="I19" s="24"/>
      <c r="J19" s="24"/>
      <c r="K19" s="23"/>
    </row>
    <row r="20" spans="1:14" ht="18" x14ac:dyDescent="0.35">
      <c r="A20" s="47"/>
      <c r="B20" s="2" t="s">
        <v>66</v>
      </c>
      <c r="C20" s="47"/>
      <c r="D20" s="53" t="str">
        <f>"$"&amp;Budget!C14&amp;" per entry"</f>
        <v>$ per entry</v>
      </c>
      <c r="E20" s="86" t="s">
        <v>94</v>
      </c>
      <c r="F20" s="90" t="str">
        <f t="shared" ref="F20" si="0">K15&amp;" entries"</f>
        <v xml:space="preserve"> entries</v>
      </c>
      <c r="G20" s="24"/>
      <c r="H20" s="34">
        <f>Budget!D14</f>
        <v>0</v>
      </c>
      <c r="I20" s="24"/>
      <c r="J20" s="24"/>
      <c r="K20" s="23"/>
    </row>
    <row r="21" spans="1:14" ht="16.5" x14ac:dyDescent="0.3">
      <c r="A21" s="28"/>
      <c r="B21" s="21" t="s">
        <v>43</v>
      </c>
      <c r="C21" s="24"/>
      <c r="D21" s="53" t="str">
        <f>"$"&amp;Budget!C15&amp;" per entry"</f>
        <v>$27 per entry</v>
      </c>
      <c r="E21" s="87" t="s">
        <v>94</v>
      </c>
      <c r="F21" s="90" t="str">
        <f>L16&amp;" entries"</f>
        <v xml:space="preserve"> entries</v>
      </c>
      <c r="G21" s="24"/>
      <c r="H21" s="34">
        <f>Budget!D15</f>
        <v>0</v>
      </c>
      <c r="I21" s="24"/>
      <c r="J21" s="24"/>
      <c r="K21" s="23"/>
    </row>
    <row r="22" spans="1:14" ht="16.5" x14ac:dyDescent="0.3">
      <c r="A22" s="28"/>
      <c r="B22" s="21" t="s">
        <v>45</v>
      </c>
      <c r="C22" s="24"/>
      <c r="D22" s="24"/>
      <c r="E22" s="24"/>
      <c r="F22" s="24"/>
      <c r="G22" s="24"/>
      <c r="H22" s="34">
        <f>Budget!D16</f>
        <v>0</v>
      </c>
      <c r="I22" s="28"/>
      <c r="J22" s="28"/>
      <c r="K22" s="23"/>
    </row>
    <row r="23" spans="1:14" ht="16.5" x14ac:dyDescent="0.3">
      <c r="A23" s="28"/>
      <c r="B23" s="21" t="s">
        <v>44</v>
      </c>
      <c r="C23" s="24"/>
      <c r="D23" s="24"/>
      <c r="E23" s="24"/>
      <c r="F23" s="24"/>
      <c r="G23" s="24"/>
      <c r="H23" s="34">
        <f>Budget!D17</f>
        <v>0</v>
      </c>
      <c r="I23" s="28"/>
      <c r="J23" s="28"/>
      <c r="K23" s="23"/>
    </row>
    <row r="24" spans="1:14" ht="16.5" x14ac:dyDescent="0.3">
      <c r="A24" s="28"/>
      <c r="B24" s="21" t="s">
        <v>46</v>
      </c>
      <c r="C24" s="21"/>
      <c r="D24" s="22"/>
      <c r="E24" s="22"/>
      <c r="F24" s="22"/>
      <c r="G24" s="41"/>
      <c r="H24" s="34">
        <f>Budget!D18</f>
        <v>0</v>
      </c>
      <c r="I24" s="24"/>
      <c r="J24" s="24"/>
      <c r="K24" s="94"/>
    </row>
    <row r="25" spans="1:14" ht="16.5" x14ac:dyDescent="0.3">
      <c r="A25" s="24"/>
      <c r="B25" s="21" t="s">
        <v>72</v>
      </c>
      <c r="C25" s="21"/>
      <c r="D25" s="42" t="s">
        <v>47</v>
      </c>
      <c r="E25" s="42"/>
      <c r="F25" s="40"/>
      <c r="G25" s="41"/>
      <c r="H25" s="34">
        <f>Budget!D19</f>
        <v>0</v>
      </c>
      <c r="I25" s="24"/>
      <c r="J25" s="24"/>
      <c r="K25" s="43">
        <f>F25*SUM(K19:K21)</f>
        <v>0</v>
      </c>
    </row>
    <row r="26" spans="1:14" ht="18.75" thickBot="1" x14ac:dyDescent="0.4">
      <c r="A26" s="96"/>
      <c r="B26" s="95" t="s">
        <v>36</v>
      </c>
      <c r="C26" s="24"/>
      <c r="D26" s="24"/>
      <c r="E26" s="24"/>
      <c r="F26" s="24"/>
      <c r="G26" s="24"/>
      <c r="H26" s="36">
        <f>SUM(H19:H25)</f>
        <v>0</v>
      </c>
      <c r="I26" s="24"/>
      <c r="J26" s="24"/>
      <c r="K26" s="36">
        <f>SUM(K19:K25)</f>
        <v>0</v>
      </c>
    </row>
    <row r="27" spans="1:14" ht="18.75" thickTop="1" x14ac:dyDescent="0.35">
      <c r="A27" s="141" t="s">
        <v>63</v>
      </c>
      <c r="B27" s="141"/>
      <c r="C27" s="141"/>
      <c r="D27" s="24"/>
      <c r="E27" s="24"/>
      <c r="F27" s="24"/>
      <c r="G27" s="24"/>
      <c r="H27" s="24"/>
      <c r="I27" s="24"/>
      <c r="J27" s="24"/>
      <c r="K27" s="24"/>
      <c r="M27" s="51"/>
      <c r="N27" s="50"/>
    </row>
    <row r="28" spans="1:14" ht="16.5" x14ac:dyDescent="0.3">
      <c r="A28" s="28"/>
      <c r="B28" s="21" t="s">
        <v>3</v>
      </c>
      <c r="C28" s="24"/>
      <c r="D28" s="24"/>
      <c r="E28" s="24"/>
      <c r="F28" s="24"/>
      <c r="G28" s="24"/>
      <c r="H28" s="34">
        <f>Budget!D22</f>
        <v>0</v>
      </c>
      <c r="I28" s="24"/>
      <c r="J28" s="24"/>
      <c r="K28" s="23"/>
    </row>
    <row r="29" spans="1:14" ht="16.5" x14ac:dyDescent="0.3">
      <c r="A29" s="28"/>
      <c r="B29" s="21" t="s">
        <v>48</v>
      </c>
      <c r="C29" s="24"/>
      <c r="D29" s="24"/>
      <c r="E29" s="24"/>
      <c r="F29" s="24"/>
      <c r="G29" s="24"/>
      <c r="H29" s="34">
        <f>Budget!D23</f>
        <v>0</v>
      </c>
      <c r="I29" s="24"/>
      <c r="J29" s="24"/>
      <c r="K29" s="108"/>
    </row>
    <row r="30" spans="1:14" ht="16.5" x14ac:dyDescent="0.3">
      <c r="A30" s="28"/>
      <c r="B30" s="21" t="s">
        <v>49</v>
      </c>
      <c r="C30" s="24"/>
      <c r="D30" s="24"/>
      <c r="E30" s="24"/>
      <c r="F30" s="53" t="s">
        <v>75</v>
      </c>
      <c r="G30" s="24"/>
      <c r="H30" s="56">
        <f>Budget!D24</f>
        <v>0</v>
      </c>
      <c r="I30" s="24"/>
      <c r="J30" s="24"/>
      <c r="K30" s="56">
        <f>SUM(K31:K32)</f>
        <v>0</v>
      </c>
      <c r="M30" s="65"/>
    </row>
    <row r="31" spans="1:14" ht="16.5" x14ac:dyDescent="0.3">
      <c r="A31" s="28"/>
      <c r="B31" s="28"/>
      <c r="C31" s="24" t="s">
        <v>67</v>
      </c>
      <c r="D31" s="24">
        <v>0.05</v>
      </c>
      <c r="E31" s="88" t="s">
        <v>94</v>
      </c>
      <c r="F31" s="24"/>
      <c r="G31" s="24"/>
      <c r="H31" s="34">
        <f>Budget!D25</f>
        <v>0</v>
      </c>
      <c r="I31" s="24"/>
      <c r="J31" s="24"/>
      <c r="K31" s="23">
        <f>0.05*SUM(K18:K20)</f>
        <v>0</v>
      </c>
    </row>
    <row r="32" spans="1:14" ht="16.5" x14ac:dyDescent="0.3">
      <c r="A32" s="28"/>
      <c r="B32" s="28"/>
      <c r="C32" s="24" t="s">
        <v>68</v>
      </c>
      <c r="D32" s="89">
        <v>1.5</v>
      </c>
      <c r="E32" s="88" t="s">
        <v>94</v>
      </c>
      <c r="F32" s="91" t="str">
        <f>$K$17&amp;" Total entries"</f>
        <v>0 Total entries</v>
      </c>
      <c r="G32" s="24"/>
      <c r="H32" s="34">
        <f>Budget!D26</f>
        <v>0</v>
      </c>
      <c r="I32" s="24"/>
      <c r="J32" s="24"/>
      <c r="K32" s="23">
        <f>1.5*K17</f>
        <v>0</v>
      </c>
    </row>
    <row r="33" spans="1:13" ht="16.5" x14ac:dyDescent="0.3">
      <c r="A33" s="28"/>
      <c r="B33" s="21" t="s">
        <v>69</v>
      </c>
      <c r="C33" s="24"/>
      <c r="D33" s="24"/>
      <c r="E33" s="24"/>
      <c r="F33" s="53" t="s">
        <v>76</v>
      </c>
      <c r="G33" s="24"/>
      <c r="H33" s="56">
        <f>Budget!D27</f>
        <v>0</v>
      </c>
      <c r="I33" s="24"/>
      <c r="J33" s="24"/>
      <c r="K33" s="56">
        <f>SUM(K34:K36)</f>
        <v>0</v>
      </c>
      <c r="M33" s="65"/>
    </row>
    <row r="34" spans="1:13" ht="16.5" x14ac:dyDescent="0.3">
      <c r="A34" s="28"/>
      <c r="B34" s="28"/>
      <c r="C34" s="24" t="s">
        <v>20</v>
      </c>
      <c r="D34" s="89">
        <v>1.75</v>
      </c>
      <c r="E34" s="88" t="s">
        <v>94</v>
      </c>
      <c r="F34" s="91" t="str">
        <f>$K$17&amp;" Total entries"</f>
        <v>0 Total entries</v>
      </c>
      <c r="G34" s="24"/>
      <c r="H34" s="34">
        <f>Budget!D28</f>
        <v>0</v>
      </c>
      <c r="I34" s="24"/>
      <c r="J34" s="24"/>
      <c r="K34" s="23">
        <f>D34*K17</f>
        <v>0</v>
      </c>
    </row>
    <row r="35" spans="1:13" ht="16.5" x14ac:dyDescent="0.3">
      <c r="A35" s="28"/>
      <c r="B35" s="28"/>
      <c r="C35" s="97" t="s">
        <v>70</v>
      </c>
      <c r="D35" s="89">
        <v>5</v>
      </c>
      <c r="E35" s="88" t="s">
        <v>94</v>
      </c>
      <c r="F35" s="91" t="str">
        <f>$K$17&amp;" Total entries"</f>
        <v>0 Total entries</v>
      </c>
      <c r="G35" s="24"/>
      <c r="H35" s="34">
        <f>Budget!D29</f>
        <v>0</v>
      </c>
      <c r="I35" s="24"/>
      <c r="J35" s="24"/>
      <c r="K35" s="23">
        <f>D35*K17</f>
        <v>0</v>
      </c>
    </row>
    <row r="36" spans="1:13" ht="16.5" x14ac:dyDescent="0.3">
      <c r="A36" s="28"/>
      <c r="B36" s="28"/>
      <c r="C36" s="24" t="s">
        <v>92</v>
      </c>
      <c r="D36" s="103">
        <v>25</v>
      </c>
      <c r="E36" s="88" t="s">
        <v>94</v>
      </c>
      <c r="F36" s="49" t="str">
        <f>L16&amp;" O-E USMS reg"</f>
        <v xml:space="preserve"> O-E USMS reg</v>
      </c>
      <c r="G36" s="24"/>
      <c r="H36" s="34">
        <f>Budget!D30</f>
        <v>0</v>
      </c>
      <c r="I36" s="24"/>
      <c r="J36" s="24"/>
      <c r="K36" s="23">
        <f>D36*L16</f>
        <v>0</v>
      </c>
    </row>
    <row r="37" spans="1:13" ht="16.5" x14ac:dyDescent="0.3">
      <c r="A37" s="28"/>
      <c r="B37" s="28"/>
      <c r="C37" s="169" t="s">
        <v>107</v>
      </c>
      <c r="D37" s="170" t="s">
        <v>108</v>
      </c>
      <c r="E37" s="170"/>
      <c r="F37" s="170"/>
      <c r="G37" s="24"/>
      <c r="H37" s="168"/>
      <c r="I37" s="24"/>
      <c r="J37" s="24"/>
      <c r="K37" s="23">
        <f>-Scholarships!B9</f>
        <v>-80</v>
      </c>
    </row>
    <row r="38" spans="1:13" ht="16.5" x14ac:dyDescent="0.3">
      <c r="A38" s="28"/>
      <c r="B38" s="106" t="s">
        <v>14</v>
      </c>
      <c r="D38" s="22"/>
      <c r="E38" s="22"/>
      <c r="F38" s="22"/>
      <c r="G38" s="41"/>
      <c r="H38" s="34">
        <f>Budget!D31</f>
        <v>0</v>
      </c>
      <c r="I38" s="28"/>
      <c r="J38" s="28"/>
      <c r="K38" s="23"/>
    </row>
    <row r="39" spans="1:13" ht="16.5" x14ac:dyDescent="0.3">
      <c r="A39" s="28"/>
      <c r="B39" s="21" t="s">
        <v>51</v>
      </c>
      <c r="C39" s="24"/>
      <c r="D39" s="21"/>
      <c r="E39" s="21"/>
      <c r="F39" s="44" t="s">
        <v>74</v>
      </c>
      <c r="G39" s="21"/>
      <c r="H39" s="107">
        <f>Budget!D32</f>
        <v>0</v>
      </c>
      <c r="I39" s="24"/>
      <c r="J39" s="24"/>
      <c r="K39" s="56"/>
      <c r="M39" s="65"/>
    </row>
    <row r="40" spans="1:13" ht="16.5" x14ac:dyDescent="0.3">
      <c r="A40" s="28"/>
      <c r="C40" s="98" t="s">
        <v>6</v>
      </c>
      <c r="D40" s="24"/>
      <c r="E40" s="24"/>
      <c r="F40" s="24"/>
      <c r="G40" s="24"/>
      <c r="H40" s="34">
        <f>Budget!D33</f>
        <v>0</v>
      </c>
      <c r="I40" s="24"/>
      <c r="J40" s="24"/>
      <c r="K40" s="23"/>
    </row>
    <row r="41" spans="1:13" ht="16.5" x14ac:dyDescent="0.3">
      <c r="A41" s="28"/>
      <c r="C41" s="98" t="s">
        <v>7</v>
      </c>
      <c r="D41" s="24"/>
      <c r="E41" s="24"/>
      <c r="F41" s="24"/>
      <c r="G41" s="24"/>
      <c r="H41" s="34">
        <f>Budget!D34</f>
        <v>0</v>
      </c>
      <c r="I41" s="24"/>
      <c r="J41" s="24"/>
      <c r="K41" s="23"/>
    </row>
    <row r="42" spans="1:13" ht="16.5" x14ac:dyDescent="0.3">
      <c r="A42" s="28"/>
      <c r="C42" s="98" t="s">
        <v>9</v>
      </c>
      <c r="D42" s="24"/>
      <c r="E42" s="24"/>
      <c r="F42" s="24"/>
      <c r="G42" s="24"/>
      <c r="H42" s="34">
        <f>Budget!D35</f>
        <v>0</v>
      </c>
      <c r="I42" s="24"/>
      <c r="J42" s="24"/>
      <c r="K42" s="23"/>
    </row>
    <row r="43" spans="1:13" ht="16.5" x14ac:dyDescent="0.3">
      <c r="A43" s="28"/>
      <c r="C43" s="98" t="s">
        <v>10</v>
      </c>
      <c r="D43" s="24"/>
      <c r="E43" s="24"/>
      <c r="F43" s="24"/>
      <c r="G43" s="24"/>
      <c r="H43" s="34">
        <f>Budget!D36</f>
        <v>0</v>
      </c>
      <c r="I43" s="24"/>
      <c r="J43" s="24"/>
      <c r="K43" s="23"/>
    </row>
    <row r="44" spans="1:13" ht="16.5" x14ac:dyDescent="0.3">
      <c r="A44" s="28"/>
      <c r="C44" s="98" t="s">
        <v>51</v>
      </c>
      <c r="D44" s="22"/>
      <c r="E44" s="22"/>
      <c r="F44" s="22"/>
      <c r="G44" s="41"/>
      <c r="H44" s="34">
        <f>Budget!D37</f>
        <v>0</v>
      </c>
      <c r="I44" s="28"/>
      <c r="J44" s="28"/>
      <c r="K44" s="23"/>
    </row>
    <row r="45" spans="1:13" ht="16.5" x14ac:dyDescent="0.3">
      <c r="A45" s="28"/>
      <c r="C45" s="98" t="s">
        <v>51</v>
      </c>
      <c r="D45" s="22"/>
      <c r="E45" s="22"/>
      <c r="F45" s="22"/>
      <c r="G45" s="41"/>
      <c r="H45" s="34">
        <f>Budget!D38</f>
        <v>0</v>
      </c>
      <c r="I45" s="28"/>
      <c r="J45" s="28"/>
      <c r="K45" s="23"/>
    </row>
    <row r="46" spans="1:13" ht="16.5" x14ac:dyDescent="0.3">
      <c r="A46" s="28"/>
      <c r="C46" s="98" t="s">
        <v>51</v>
      </c>
      <c r="D46" s="22"/>
      <c r="E46" s="22"/>
      <c r="F46" s="22"/>
      <c r="G46" s="41"/>
      <c r="H46" s="34">
        <f>Budget!D39</f>
        <v>0</v>
      </c>
      <c r="I46" s="28"/>
      <c r="J46" s="28"/>
      <c r="K46" s="23"/>
    </row>
    <row r="47" spans="1:13" ht="16.5" x14ac:dyDescent="0.3">
      <c r="A47" s="28"/>
      <c r="C47" s="98" t="s">
        <v>51</v>
      </c>
      <c r="D47" s="22"/>
      <c r="E47" s="22"/>
      <c r="F47" s="22"/>
      <c r="G47" s="41"/>
      <c r="H47" s="34">
        <f>Budget!D40</f>
        <v>0</v>
      </c>
      <c r="I47" s="28"/>
      <c r="J47" s="28"/>
      <c r="K47" s="23"/>
    </row>
    <row r="48" spans="1:13" ht="16.5" x14ac:dyDescent="0.3">
      <c r="A48" s="28"/>
      <c r="C48" s="98" t="s">
        <v>51</v>
      </c>
      <c r="D48" s="22"/>
      <c r="E48" s="22"/>
      <c r="F48" s="22"/>
      <c r="G48" s="41"/>
      <c r="H48" s="34">
        <f>Budget!D41</f>
        <v>0</v>
      </c>
      <c r="I48" s="28"/>
      <c r="J48" s="28"/>
      <c r="K48" s="23"/>
    </row>
    <row r="49" spans="1:13" ht="18.75" thickBot="1" x14ac:dyDescent="0.4">
      <c r="A49" s="96"/>
      <c r="B49" s="95" t="s">
        <v>37</v>
      </c>
      <c r="C49" s="24"/>
      <c r="D49" s="24"/>
      <c r="E49" s="24"/>
      <c r="F49" s="24"/>
      <c r="G49" s="24"/>
      <c r="H49" s="30"/>
      <c r="I49" s="24"/>
      <c r="J49" s="24"/>
      <c r="K49" s="79">
        <f>SUM(K28:K30,K33,K39:K39)</f>
        <v>0</v>
      </c>
      <c r="M49" s="52"/>
    </row>
    <row r="50" spans="1:13" ht="18.75" thickTop="1" x14ac:dyDescent="0.35">
      <c r="A50" s="141" t="s">
        <v>71</v>
      </c>
      <c r="B50" s="141"/>
      <c r="C50" s="141"/>
      <c r="D50" s="24"/>
      <c r="E50" s="24"/>
      <c r="F50" s="24"/>
      <c r="G50" s="24"/>
      <c r="H50" s="55"/>
      <c r="I50" s="24"/>
      <c r="J50" s="24"/>
      <c r="K50" s="35">
        <f>K26-K49</f>
        <v>0</v>
      </c>
    </row>
    <row r="51" spans="1:13" ht="18" x14ac:dyDescent="0.35">
      <c r="A51" s="47"/>
      <c r="B51" s="47"/>
      <c r="C51" s="47"/>
      <c r="D51" s="24"/>
      <c r="E51" s="24"/>
      <c r="F51" s="24"/>
      <c r="G51" s="24"/>
      <c r="H51" s="52"/>
      <c r="I51" s="24"/>
      <c r="J51" s="24"/>
      <c r="K51" s="55"/>
    </row>
    <row r="52" spans="1:13" ht="16.5" x14ac:dyDescent="0.3">
      <c r="A52" s="24"/>
      <c r="B52" s="24"/>
      <c r="C52" s="24"/>
      <c r="D52" s="156" t="s">
        <v>52</v>
      </c>
      <c r="E52" s="156"/>
      <c r="F52" s="156"/>
      <c r="G52" s="31"/>
      <c r="H52" s="52"/>
      <c r="I52" s="37"/>
      <c r="J52" s="37"/>
      <c r="K52" s="54" t="e">
        <f>K50/K17</f>
        <v>#DIV/0!</v>
      </c>
    </row>
    <row r="53" spans="1:13" ht="44.25" customHeight="1" x14ac:dyDescent="0.3">
      <c r="A53" s="24"/>
      <c r="B53" s="152" t="s">
        <v>96</v>
      </c>
      <c r="C53" s="152"/>
      <c r="D53" s="152"/>
      <c r="E53" s="152"/>
      <c r="F53" s="152"/>
      <c r="G53" s="39"/>
      <c r="H53" s="39"/>
      <c r="I53" s="24"/>
      <c r="J53" s="24"/>
      <c r="K53" s="24"/>
    </row>
    <row r="54" spans="1:13" ht="15.75" x14ac:dyDescent="0.3">
      <c r="A54" s="24"/>
      <c r="B54" s="39"/>
      <c r="C54" s="39"/>
      <c r="D54" s="39"/>
      <c r="E54" s="39"/>
      <c r="F54" s="39"/>
      <c r="G54" s="24"/>
      <c r="H54" s="24"/>
      <c r="I54" s="24"/>
      <c r="J54" s="24"/>
      <c r="K54" s="24"/>
    </row>
    <row r="55" spans="1:13" ht="16.5" x14ac:dyDescent="0.3">
      <c r="B55" s="21" t="s">
        <v>54</v>
      </c>
      <c r="C55" s="24"/>
      <c r="D55" s="38">
        <f>6*K17</f>
        <v>0</v>
      </c>
      <c r="E55" s="100"/>
      <c r="F55" s="153" t="s">
        <v>55</v>
      </c>
      <c r="G55" s="153"/>
      <c r="H55" s="153"/>
      <c r="I55" s="24"/>
      <c r="J55" s="24"/>
      <c r="K55" s="38">
        <f>K50</f>
        <v>0</v>
      </c>
    </row>
    <row r="56" spans="1:13" ht="16.5" x14ac:dyDescent="0.3">
      <c r="A56" s="24"/>
      <c r="B56" s="37" t="s">
        <v>53</v>
      </c>
      <c r="C56" s="24"/>
      <c r="D56" s="24"/>
      <c r="E56" s="24"/>
      <c r="F56" s="24"/>
      <c r="G56" s="24"/>
      <c r="H56" s="24"/>
      <c r="I56" s="24"/>
      <c r="J56" s="24"/>
      <c r="K56" s="24"/>
    </row>
    <row r="57" spans="1:13" ht="16.5" x14ac:dyDescent="0.3">
      <c r="B57" s="21" t="s">
        <v>78</v>
      </c>
      <c r="C57" s="24"/>
      <c r="D57" s="24"/>
      <c r="E57" s="24"/>
      <c r="H57" s="29">
        <f>K55-D55</f>
        <v>0</v>
      </c>
      <c r="I57" s="24"/>
      <c r="J57" s="24"/>
      <c r="K57" s="24"/>
    </row>
    <row r="58" spans="1:13" ht="16.5" x14ac:dyDescent="0.3">
      <c r="B58" s="21" t="s">
        <v>56</v>
      </c>
      <c r="C58" s="24"/>
      <c r="D58" s="24"/>
      <c r="E58" s="24"/>
      <c r="H58" s="29" t="str">
        <f>IF(H57&gt;=0,"NA",-H57)</f>
        <v>NA</v>
      </c>
      <c r="I58" s="24"/>
      <c r="J58" s="24"/>
      <c r="K58" s="24"/>
    </row>
    <row r="59" spans="1:13" ht="16.5" x14ac:dyDescent="0.3">
      <c r="B59" s="62" t="s">
        <v>57</v>
      </c>
      <c r="C59" s="63"/>
      <c r="D59" s="63"/>
      <c r="E59" s="63"/>
      <c r="F59" s="64"/>
      <c r="H59" s="61">
        <v>0</v>
      </c>
      <c r="I59" s="24"/>
      <c r="J59" s="24"/>
      <c r="K59" s="21"/>
    </row>
    <row r="60" spans="1:13" ht="16.5" x14ac:dyDescent="0.3">
      <c r="B60" s="21" t="s">
        <v>58</v>
      </c>
      <c r="C60" s="24"/>
      <c r="D60" s="24"/>
      <c r="E60" s="24"/>
      <c r="H60" s="29" t="str">
        <f>IF(H58="NA","NA",H58)</f>
        <v>NA</v>
      </c>
      <c r="I60" s="24"/>
      <c r="J60" s="24"/>
      <c r="K60" s="24"/>
    </row>
    <row r="61" spans="1:13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3" spans="1:13" ht="16.5" x14ac:dyDescent="0.3">
      <c r="B63" s="37" t="s">
        <v>59</v>
      </c>
      <c r="C63" s="24"/>
      <c r="D63" s="24"/>
      <c r="E63" s="24"/>
      <c r="F63" s="24"/>
      <c r="G63" s="24"/>
      <c r="I63" s="24"/>
      <c r="J63" s="24"/>
      <c r="K63" s="21" t="s">
        <v>60</v>
      </c>
    </row>
    <row r="64" spans="1:13" ht="16.5" x14ac:dyDescent="0.3">
      <c r="B64" s="24"/>
      <c r="C64" s="24"/>
      <c r="D64" s="24"/>
      <c r="E64" s="24"/>
      <c r="F64" s="24"/>
      <c r="G64" s="24"/>
      <c r="I64" s="24"/>
      <c r="J64" s="24"/>
      <c r="K64" s="21" t="s">
        <v>61</v>
      </c>
    </row>
  </sheetData>
  <mergeCells count="25">
    <mergeCell ref="B53:F53"/>
    <mergeCell ref="F55:H55"/>
    <mergeCell ref="C11:D11"/>
    <mergeCell ref="A50:C50"/>
    <mergeCell ref="D52:F52"/>
    <mergeCell ref="A11:B11"/>
    <mergeCell ref="A13:C13"/>
    <mergeCell ref="A18:C18"/>
    <mergeCell ref="A27:C27"/>
    <mergeCell ref="D37:F37"/>
    <mergeCell ref="A7:K7"/>
    <mergeCell ref="A10:B10"/>
    <mergeCell ref="C10:D10"/>
    <mergeCell ref="D8:K8"/>
    <mergeCell ref="D6:F6"/>
    <mergeCell ref="G6:K6"/>
    <mergeCell ref="A8:C8"/>
    <mergeCell ref="A1:K1"/>
    <mergeCell ref="A2:K2"/>
    <mergeCell ref="A5:C5"/>
    <mergeCell ref="D5:F5"/>
    <mergeCell ref="D3:F3"/>
    <mergeCell ref="G3:K3"/>
    <mergeCell ref="A3:C3"/>
    <mergeCell ref="G5:K5"/>
  </mergeCells>
  <hyperlinks>
    <hyperlink ref="D25" r:id="rId1" xr:uid="{00000000-0004-0000-0100-000000000000}"/>
    <hyperlink ref="G6" r:id="rId2" xr:uid="{00000000-0004-0000-0100-000001000000}"/>
    <hyperlink ref="G5" r:id="rId3" xr:uid="{00000000-0004-0000-0100-000002000000}"/>
  </hyperlinks>
  <printOptions horizontalCentered="1" verticalCentered="1"/>
  <pageMargins left="0.45" right="0.45" top="0.25" bottom="0.25" header="0" footer="0"/>
  <pageSetup scale="65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46794-8CEC-4D6F-B8B6-2BA430F47771}">
  <dimension ref="A1:B9"/>
  <sheetViews>
    <sheetView workbookViewId="0">
      <selection activeCell="F24" sqref="F24"/>
    </sheetView>
  </sheetViews>
  <sheetFormatPr defaultRowHeight="15" x14ac:dyDescent="0.25"/>
  <cols>
    <col min="1" max="1" width="26.28515625" customWidth="1"/>
    <col min="2" max="2" width="18.140625" customWidth="1"/>
  </cols>
  <sheetData>
    <row r="1" spans="1:2" ht="21" x14ac:dyDescent="0.35">
      <c r="A1" s="165" t="s">
        <v>101</v>
      </c>
    </row>
    <row r="2" spans="1:2" x14ac:dyDescent="0.25">
      <c r="A2" s="166" t="s">
        <v>102</v>
      </c>
      <c r="B2" s="166" t="s">
        <v>103</v>
      </c>
    </row>
    <row r="3" spans="1:2" x14ac:dyDescent="0.25">
      <c r="A3" t="s">
        <v>105</v>
      </c>
      <c r="B3" s="85">
        <v>40</v>
      </c>
    </row>
    <row r="4" spans="1:2" x14ac:dyDescent="0.25">
      <c r="A4" t="s">
        <v>106</v>
      </c>
      <c r="B4" s="85">
        <v>40</v>
      </c>
    </row>
    <row r="5" spans="1:2" x14ac:dyDescent="0.25">
      <c r="B5" s="85"/>
    </row>
    <row r="6" spans="1:2" x14ac:dyDescent="0.25">
      <c r="B6" s="85"/>
    </row>
    <row r="7" spans="1:2" x14ac:dyDescent="0.25">
      <c r="B7" s="85"/>
    </row>
    <row r="8" spans="1:2" x14ac:dyDescent="0.25">
      <c r="B8" s="85"/>
    </row>
    <row r="9" spans="1:2" x14ac:dyDescent="0.25">
      <c r="A9" s="167" t="s">
        <v>104</v>
      </c>
      <c r="B9" s="85">
        <f>SUM(B3:B8)</f>
        <v>80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8"/>
  <sheetViews>
    <sheetView topLeftCell="A4" workbookViewId="0">
      <selection activeCell="N24" sqref="N24"/>
    </sheetView>
  </sheetViews>
  <sheetFormatPr defaultRowHeight="15" x14ac:dyDescent="0.25"/>
  <cols>
    <col min="1" max="1" width="11.85546875" customWidth="1"/>
    <col min="2" max="2" width="5" customWidth="1"/>
    <col min="3" max="3" width="26.42578125" customWidth="1"/>
    <col min="4" max="4" width="15.7109375" customWidth="1"/>
    <col min="5" max="5" width="2.28515625" customWidth="1"/>
    <col min="6" max="6" width="14.5703125" customWidth="1"/>
    <col min="7" max="7" width="2.5703125" customWidth="1"/>
    <col min="8" max="8" width="15.85546875" customWidth="1"/>
    <col min="9" max="9" width="2.85546875" customWidth="1"/>
    <col min="10" max="10" width="16.85546875" customWidth="1"/>
    <col min="11" max="11" width="2.85546875" customWidth="1"/>
    <col min="12" max="12" width="15.140625" customWidth="1"/>
    <col min="13" max="13" width="51.42578125" customWidth="1"/>
  </cols>
  <sheetData>
    <row r="1" spans="1:10" ht="26.25" customHeight="1" x14ac:dyDescent="0.25">
      <c r="A1" s="120" t="s">
        <v>23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76" customFormat="1" ht="24.75" customHeight="1" x14ac:dyDescent="0.25">
      <c r="A2" s="120" t="s">
        <v>88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" x14ac:dyDescent="0.25">
      <c r="A3" s="158" t="s">
        <v>90</v>
      </c>
      <c r="B3" s="159"/>
      <c r="C3" s="159"/>
      <c r="D3" s="159"/>
      <c r="E3" s="159"/>
      <c r="F3" s="159"/>
      <c r="G3" s="159"/>
      <c r="H3" s="159"/>
      <c r="I3" s="159"/>
      <c r="J3" s="160"/>
    </row>
    <row r="4" spans="1:10" ht="7.5" customHeight="1" x14ac:dyDescent="0.25">
      <c r="A4" s="77"/>
      <c r="B4" s="77"/>
      <c r="C4" s="78"/>
      <c r="D4" s="78"/>
      <c r="E4" s="32"/>
      <c r="F4" s="32"/>
      <c r="G4" s="32"/>
      <c r="H4" s="32"/>
      <c r="I4" s="32"/>
      <c r="J4" s="32"/>
    </row>
    <row r="5" spans="1:10" ht="18" x14ac:dyDescent="0.35">
      <c r="A5" s="163" t="s">
        <v>39</v>
      </c>
      <c r="B5" s="164"/>
      <c r="C5" s="161"/>
      <c r="D5" s="162"/>
      <c r="E5" s="26"/>
      <c r="F5" s="25"/>
      <c r="G5" s="25"/>
      <c r="H5" s="25"/>
      <c r="I5" s="25"/>
      <c r="J5" s="25"/>
    </row>
    <row r="6" spans="1:10" ht="18" x14ac:dyDescent="0.35">
      <c r="A6" s="141" t="s">
        <v>40</v>
      </c>
      <c r="B6" s="141"/>
      <c r="C6" s="154"/>
      <c r="D6" s="155"/>
      <c r="E6" s="99"/>
      <c r="F6" s="25"/>
      <c r="G6" s="25"/>
      <c r="H6" s="25"/>
      <c r="I6" s="25"/>
      <c r="J6" s="25"/>
    </row>
    <row r="7" spans="1:10" ht="18" x14ac:dyDescent="0.25">
      <c r="A7" s="24"/>
      <c r="B7" s="24"/>
      <c r="C7" s="24"/>
      <c r="D7" s="26"/>
      <c r="E7" s="26"/>
      <c r="F7" s="25"/>
      <c r="G7" s="25"/>
      <c r="H7" s="32" t="s">
        <v>41</v>
      </c>
      <c r="I7" s="32"/>
      <c r="J7" s="32" t="s">
        <v>42</v>
      </c>
    </row>
    <row r="8" spans="1:10" ht="18" x14ac:dyDescent="0.35">
      <c r="A8" s="141" t="s">
        <v>64</v>
      </c>
      <c r="B8" s="141"/>
      <c r="C8" s="141"/>
      <c r="D8" s="26"/>
      <c r="E8" s="26"/>
      <c r="F8" s="25"/>
      <c r="G8" s="25"/>
      <c r="H8" s="25"/>
      <c r="I8" s="25"/>
      <c r="J8" s="48"/>
    </row>
    <row r="9" spans="1:10" ht="18" x14ac:dyDescent="0.35">
      <c r="A9" s="47"/>
      <c r="B9" s="2" t="s">
        <v>25</v>
      </c>
      <c r="C9" s="24"/>
      <c r="D9" s="44"/>
      <c r="E9" s="44"/>
      <c r="F9" s="45"/>
      <c r="G9" s="25"/>
      <c r="H9" s="33">
        <f>Budget!D8</f>
        <v>0</v>
      </c>
      <c r="I9" s="25"/>
      <c r="J9" s="92">
        <f>Actual!K14</f>
        <v>0</v>
      </c>
    </row>
    <row r="10" spans="1:10" ht="18" x14ac:dyDescent="0.35">
      <c r="A10" s="47"/>
      <c r="B10" s="2" t="s">
        <v>26</v>
      </c>
      <c r="C10" s="24"/>
      <c r="D10" s="44"/>
      <c r="E10" s="44"/>
      <c r="F10" s="45"/>
      <c r="G10" s="25"/>
      <c r="H10" s="33">
        <f>Budget!D9</f>
        <v>0</v>
      </c>
      <c r="I10" s="25"/>
      <c r="J10" s="92">
        <f>Actual!K15</f>
        <v>0</v>
      </c>
    </row>
    <row r="11" spans="1:10" ht="18" x14ac:dyDescent="0.35">
      <c r="A11" s="47"/>
      <c r="B11" s="2" t="s">
        <v>93</v>
      </c>
      <c r="C11" s="24"/>
      <c r="D11" s="44"/>
      <c r="E11" s="44"/>
      <c r="F11" s="45"/>
      <c r="G11" s="25"/>
      <c r="H11" s="33">
        <f>Budget!E10</f>
        <v>0</v>
      </c>
      <c r="I11" s="25"/>
      <c r="J11" s="92">
        <f>Actual!L16</f>
        <v>0</v>
      </c>
    </row>
    <row r="12" spans="1:10" ht="18" x14ac:dyDescent="0.35">
      <c r="A12" s="47"/>
      <c r="B12" s="95" t="s">
        <v>73</v>
      </c>
      <c r="C12" s="24"/>
      <c r="D12" s="44"/>
      <c r="E12" s="44"/>
      <c r="F12" s="45"/>
      <c r="G12" s="25"/>
      <c r="H12" s="33">
        <f>Budget!D11</f>
        <v>0</v>
      </c>
      <c r="I12" s="25"/>
      <c r="J12" s="92">
        <f>Actual!K17</f>
        <v>0</v>
      </c>
    </row>
    <row r="13" spans="1:10" ht="18" x14ac:dyDescent="0.35">
      <c r="A13" s="141" t="s">
        <v>62</v>
      </c>
      <c r="B13" s="141"/>
      <c r="C13" s="141"/>
      <c r="D13" s="24"/>
      <c r="E13" s="24"/>
      <c r="F13" s="44"/>
      <c r="G13" s="24"/>
      <c r="H13" s="27"/>
      <c r="I13" s="24"/>
      <c r="J13" s="46"/>
    </row>
    <row r="14" spans="1:10" ht="18" x14ac:dyDescent="0.35">
      <c r="A14" s="47"/>
      <c r="B14" s="2" t="s">
        <v>65</v>
      </c>
      <c r="C14" s="47"/>
      <c r="D14" s="53" t="str">
        <f>"$"&amp;Budget!C3&amp;" per entry"</f>
        <v>$ per entry</v>
      </c>
      <c r="E14" s="86" t="s">
        <v>94</v>
      </c>
      <c r="F14" s="90" t="str">
        <f>J9&amp;" entries"</f>
        <v>0 entries</v>
      </c>
      <c r="G14" s="24"/>
      <c r="H14" s="34">
        <f>Budget!D13</f>
        <v>0</v>
      </c>
      <c r="I14" s="24"/>
      <c r="J14" s="23">
        <f>Actual!K19</f>
        <v>0</v>
      </c>
    </row>
    <row r="15" spans="1:10" ht="18" x14ac:dyDescent="0.35">
      <c r="A15" s="47"/>
      <c r="B15" s="2" t="s">
        <v>66</v>
      </c>
      <c r="C15" s="47"/>
      <c r="D15" s="53" t="str">
        <f>"$"&amp;Budget!C4&amp;" per entry"</f>
        <v>$ per entry</v>
      </c>
      <c r="E15" s="86" t="s">
        <v>94</v>
      </c>
      <c r="F15" s="90" t="str">
        <f t="shared" ref="F15:F16" si="0">J10&amp;" entries"</f>
        <v>0 entries</v>
      </c>
      <c r="G15" s="24"/>
      <c r="H15" s="34">
        <f>Budget!D14</f>
        <v>0</v>
      </c>
      <c r="I15" s="24"/>
      <c r="J15" s="23">
        <f>Actual!K20</f>
        <v>0</v>
      </c>
    </row>
    <row r="16" spans="1:10" ht="16.5" x14ac:dyDescent="0.3">
      <c r="A16" s="28"/>
      <c r="B16" s="21" t="s">
        <v>43</v>
      </c>
      <c r="C16" s="24"/>
      <c r="D16" s="53" t="str">
        <f>"$"&amp;Budget!C15&amp;" per entry"</f>
        <v>$27 per entry</v>
      </c>
      <c r="E16" s="87" t="s">
        <v>94</v>
      </c>
      <c r="F16" s="90" t="str">
        <f t="shared" si="0"/>
        <v>0 entries</v>
      </c>
      <c r="G16" s="24"/>
      <c r="H16" s="34">
        <f>Budget!D15</f>
        <v>0</v>
      </c>
      <c r="I16" s="24"/>
      <c r="J16" s="23">
        <f>Actual!K21</f>
        <v>0</v>
      </c>
    </row>
    <row r="17" spans="1:13" ht="16.5" x14ac:dyDescent="0.3">
      <c r="A17" s="28"/>
      <c r="B17" s="21" t="s">
        <v>45</v>
      </c>
      <c r="C17" s="24"/>
      <c r="D17" s="24"/>
      <c r="E17" s="24"/>
      <c r="F17" s="24"/>
      <c r="G17" s="24"/>
      <c r="H17" s="34">
        <f>Budget!D16</f>
        <v>0</v>
      </c>
      <c r="I17" s="28"/>
      <c r="J17" s="23">
        <f>Actual!K22</f>
        <v>0</v>
      </c>
    </row>
    <row r="18" spans="1:13" ht="16.5" x14ac:dyDescent="0.3">
      <c r="A18" s="28"/>
      <c r="B18" s="21" t="s">
        <v>44</v>
      </c>
      <c r="C18" s="24"/>
      <c r="D18" s="24"/>
      <c r="E18" s="24"/>
      <c r="F18" s="24"/>
      <c r="G18" s="24"/>
      <c r="H18" s="34">
        <f>Budget!D17</f>
        <v>0</v>
      </c>
      <c r="I18" s="28"/>
      <c r="J18" s="23">
        <f>Actual!K23</f>
        <v>0</v>
      </c>
    </row>
    <row r="19" spans="1:13" ht="16.5" x14ac:dyDescent="0.3">
      <c r="A19" s="28"/>
      <c r="B19" s="21" t="s">
        <v>46</v>
      </c>
      <c r="C19" s="21"/>
      <c r="D19" s="157"/>
      <c r="E19" s="157"/>
      <c r="F19" s="157"/>
      <c r="G19" s="41"/>
      <c r="H19" s="34">
        <f>Budget!D18</f>
        <v>0</v>
      </c>
      <c r="I19" s="24"/>
      <c r="J19" s="23">
        <f>Actual!K24</f>
        <v>0</v>
      </c>
    </row>
    <row r="20" spans="1:13" ht="16.5" x14ac:dyDescent="0.3">
      <c r="A20" s="24"/>
      <c r="B20" s="21" t="s">
        <v>72</v>
      </c>
      <c r="C20" s="21"/>
      <c r="D20" s="42" t="s">
        <v>47</v>
      </c>
      <c r="E20" s="42"/>
      <c r="F20" s="40"/>
      <c r="G20" s="41"/>
      <c r="H20" s="34">
        <f>Budget!D19</f>
        <v>0</v>
      </c>
      <c r="I20" s="24"/>
      <c r="J20" s="43">
        <f>F20*SUM(J14:J16)</f>
        <v>0</v>
      </c>
    </row>
    <row r="21" spans="1:13" ht="18.75" thickBot="1" x14ac:dyDescent="0.4">
      <c r="A21" s="96"/>
      <c r="B21" s="95" t="s">
        <v>36</v>
      </c>
      <c r="C21" s="24"/>
      <c r="D21" s="24"/>
      <c r="E21" s="24"/>
      <c r="F21" s="24"/>
      <c r="G21" s="24"/>
      <c r="H21" s="36">
        <f>SUM(H14:H20)</f>
        <v>0</v>
      </c>
      <c r="I21" s="24"/>
      <c r="J21" s="36">
        <f>SUM(J14:J20)</f>
        <v>0</v>
      </c>
    </row>
    <row r="22" spans="1:13" ht="18.75" thickTop="1" x14ac:dyDescent="0.35">
      <c r="A22" s="141" t="s">
        <v>63</v>
      </c>
      <c r="B22" s="141"/>
      <c r="C22" s="141"/>
      <c r="D22" s="24"/>
      <c r="E22" s="24"/>
      <c r="F22" s="24"/>
      <c r="G22" s="24"/>
      <c r="H22" s="24"/>
      <c r="I22" s="24"/>
      <c r="J22" s="24"/>
      <c r="L22" s="51" t="s">
        <v>77</v>
      </c>
      <c r="M22" s="50"/>
    </row>
    <row r="23" spans="1:13" ht="16.5" x14ac:dyDescent="0.3">
      <c r="A23" s="28"/>
      <c r="B23" s="21" t="s">
        <v>3</v>
      </c>
      <c r="C23" s="24"/>
      <c r="D23" s="24"/>
      <c r="E23" s="24"/>
      <c r="F23" s="24"/>
      <c r="G23" s="24"/>
      <c r="H23" s="34">
        <f>Budget!D22</f>
        <v>0</v>
      </c>
      <c r="I23" s="24"/>
      <c r="J23" s="23">
        <f>Actual!K28</f>
        <v>0</v>
      </c>
      <c r="L23" s="83"/>
    </row>
    <row r="24" spans="1:13" ht="16.5" x14ac:dyDescent="0.3">
      <c r="A24" s="28"/>
      <c r="B24" s="21" t="s">
        <v>48</v>
      </c>
      <c r="C24" s="24"/>
      <c r="D24" s="24"/>
      <c r="E24" s="24"/>
      <c r="F24" s="24"/>
      <c r="G24" s="24"/>
      <c r="H24" s="34">
        <f>Budget!D23</f>
        <v>0</v>
      </c>
      <c r="I24" s="24"/>
      <c r="J24" s="23">
        <f>Actual!K29</f>
        <v>0</v>
      </c>
      <c r="L24" s="83"/>
    </row>
    <row r="25" spans="1:13" ht="16.5" x14ac:dyDescent="0.3">
      <c r="A25" s="28"/>
      <c r="B25" s="21" t="s">
        <v>49</v>
      </c>
      <c r="C25" s="24"/>
      <c r="D25" s="24"/>
      <c r="E25" s="24"/>
      <c r="F25" s="53" t="s">
        <v>75</v>
      </c>
      <c r="G25" s="24"/>
      <c r="H25" s="56">
        <f>Budget!D24</f>
        <v>0</v>
      </c>
      <c r="I25" s="24"/>
      <c r="J25" s="56">
        <f>SUM(J26:J27)</f>
        <v>0</v>
      </c>
      <c r="L25" s="84">
        <f>SUM(L26:L27)</f>
        <v>0</v>
      </c>
    </row>
    <row r="26" spans="1:13" ht="16.5" x14ac:dyDescent="0.3">
      <c r="A26" s="28"/>
      <c r="B26" s="28"/>
      <c r="C26" s="24" t="s">
        <v>67</v>
      </c>
      <c r="D26" s="24">
        <v>0.05</v>
      </c>
      <c r="E26" s="88" t="s">
        <v>94</v>
      </c>
      <c r="F26" s="24"/>
      <c r="G26" s="24"/>
      <c r="H26" s="34">
        <f>Budget!D25</f>
        <v>0</v>
      </c>
      <c r="I26" s="24"/>
      <c r="J26" s="23">
        <f>Actual!K31</f>
        <v>0</v>
      </c>
      <c r="L26" s="83"/>
    </row>
    <row r="27" spans="1:13" ht="16.5" x14ac:dyDescent="0.3">
      <c r="A27" s="28"/>
      <c r="B27" s="28"/>
      <c r="C27" s="24" t="s">
        <v>68</v>
      </c>
      <c r="D27" s="89">
        <v>1.5</v>
      </c>
      <c r="E27" s="88" t="s">
        <v>94</v>
      </c>
      <c r="F27" s="49" t="str">
        <f>$J$12&amp;" Total entries"</f>
        <v>0 Total entries</v>
      </c>
      <c r="G27" s="24"/>
      <c r="H27" s="34">
        <f>Budget!D26</f>
        <v>0</v>
      </c>
      <c r="I27" s="24"/>
      <c r="J27" s="23">
        <f>Actual!K32</f>
        <v>0</v>
      </c>
      <c r="L27" s="83"/>
    </row>
    <row r="28" spans="1:13" ht="16.5" x14ac:dyDescent="0.3">
      <c r="A28" s="28"/>
      <c r="B28" s="21" t="s">
        <v>69</v>
      </c>
      <c r="C28" s="24"/>
      <c r="D28" s="24"/>
      <c r="E28" s="24"/>
      <c r="F28" s="53" t="s">
        <v>76</v>
      </c>
      <c r="G28" s="24"/>
      <c r="H28" s="56">
        <f>Budget!D27</f>
        <v>0</v>
      </c>
      <c r="I28" s="24"/>
      <c r="J28" s="56">
        <f>SUM(J29:J31)</f>
        <v>0</v>
      </c>
      <c r="L28" s="84">
        <f>SUM(L29:L31)</f>
        <v>0</v>
      </c>
    </row>
    <row r="29" spans="1:13" ht="16.5" x14ac:dyDescent="0.3">
      <c r="A29" s="28"/>
      <c r="B29" s="28"/>
      <c r="C29" s="24" t="s">
        <v>20</v>
      </c>
      <c r="D29" s="89">
        <v>1.75</v>
      </c>
      <c r="E29" s="88" t="s">
        <v>94</v>
      </c>
      <c r="F29" s="49" t="str">
        <f t="shared" ref="F29:F30" si="1">$J$12&amp;" Total entries"</f>
        <v>0 Total entries</v>
      </c>
      <c r="G29" s="24"/>
      <c r="H29" s="34">
        <f>Budget!D28</f>
        <v>0</v>
      </c>
      <c r="I29" s="24"/>
      <c r="J29" s="23">
        <f>Actual!K34</f>
        <v>0</v>
      </c>
      <c r="L29" s="83"/>
    </row>
    <row r="30" spans="1:13" ht="16.5" x14ac:dyDescent="0.3">
      <c r="A30" s="28"/>
      <c r="B30" s="28"/>
      <c r="C30" s="97" t="s">
        <v>70</v>
      </c>
      <c r="D30" s="89">
        <v>5</v>
      </c>
      <c r="E30" s="88" t="s">
        <v>94</v>
      </c>
      <c r="F30" s="49" t="str">
        <f t="shared" si="1"/>
        <v>0 Total entries</v>
      </c>
      <c r="G30" s="24"/>
      <c r="H30" s="34">
        <f>Budget!D29</f>
        <v>0</v>
      </c>
      <c r="I30" s="24"/>
      <c r="J30" s="23">
        <f>Actual!K35</f>
        <v>0</v>
      </c>
      <c r="L30" s="83"/>
    </row>
    <row r="31" spans="1:13" ht="16.5" x14ac:dyDescent="0.3">
      <c r="A31" s="28"/>
      <c r="B31" s="28"/>
      <c r="C31" s="24" t="s">
        <v>92</v>
      </c>
      <c r="D31" s="103">
        <v>25</v>
      </c>
      <c r="E31" s="88" t="s">
        <v>94</v>
      </c>
      <c r="F31" s="49" t="str">
        <f>J11&amp;" O-E USMS reg"</f>
        <v>0 O-E USMS reg</v>
      </c>
      <c r="G31" s="24"/>
      <c r="H31" s="34">
        <f>Budget!D30</f>
        <v>0</v>
      </c>
      <c r="I31" s="24"/>
      <c r="J31" s="23">
        <f>Actual!K36</f>
        <v>0</v>
      </c>
      <c r="L31" s="83"/>
    </row>
    <row r="32" spans="1:13" ht="16.5" x14ac:dyDescent="0.3">
      <c r="A32" s="28"/>
      <c r="B32" s="21" t="s">
        <v>6</v>
      </c>
      <c r="C32" s="49"/>
      <c r="D32" s="24"/>
      <c r="E32" s="24"/>
      <c r="F32" s="24"/>
      <c r="G32" s="24"/>
      <c r="H32" s="34">
        <f>Budget!D33</f>
        <v>0</v>
      </c>
      <c r="I32" s="24"/>
      <c r="J32" s="23">
        <f>Actual!K40</f>
        <v>0</v>
      </c>
      <c r="L32" s="83"/>
    </row>
    <row r="33" spans="1:12" ht="16.5" x14ac:dyDescent="0.3">
      <c r="A33" s="28"/>
      <c r="B33" s="21" t="s">
        <v>7</v>
      </c>
      <c r="C33" s="49"/>
      <c r="D33" s="24"/>
      <c r="E33" s="24"/>
      <c r="F33" s="24"/>
      <c r="G33" s="24"/>
      <c r="H33" s="34">
        <f>Budget!D34</f>
        <v>0</v>
      </c>
      <c r="I33" s="24"/>
      <c r="J33" s="23">
        <f>Actual!K41</f>
        <v>0</v>
      </c>
      <c r="L33" s="83"/>
    </row>
    <row r="34" spans="1:12" ht="16.5" x14ac:dyDescent="0.3">
      <c r="A34" s="28"/>
      <c r="B34" s="21" t="s">
        <v>9</v>
      </c>
      <c r="C34" s="49"/>
      <c r="D34" s="24"/>
      <c r="E34" s="24"/>
      <c r="F34" s="24"/>
      <c r="G34" s="24"/>
      <c r="H34" s="34">
        <f>Budget!D35</f>
        <v>0</v>
      </c>
      <c r="I34" s="24"/>
      <c r="J34" s="23">
        <f>Actual!K42</f>
        <v>0</v>
      </c>
      <c r="L34" s="83"/>
    </row>
    <row r="35" spans="1:12" ht="16.5" x14ac:dyDescent="0.3">
      <c r="A35" s="28"/>
      <c r="B35" s="21" t="s">
        <v>50</v>
      </c>
      <c r="C35" s="49"/>
      <c r="D35" s="24"/>
      <c r="E35" s="24"/>
      <c r="F35" s="24"/>
      <c r="G35" s="24"/>
      <c r="H35" s="34">
        <f>Budget!D36</f>
        <v>0</v>
      </c>
      <c r="I35" s="24"/>
      <c r="J35" s="23">
        <f>Actual!K43</f>
        <v>0</v>
      </c>
      <c r="L35" s="83"/>
    </row>
    <row r="36" spans="1:12" ht="16.5" x14ac:dyDescent="0.3">
      <c r="A36" s="28"/>
      <c r="B36" s="21" t="s">
        <v>51</v>
      </c>
      <c r="C36" s="24"/>
      <c r="D36" s="21"/>
      <c r="E36" s="21"/>
      <c r="F36" s="44" t="s">
        <v>74</v>
      </c>
      <c r="G36" s="21"/>
      <c r="H36" s="56">
        <f>Budget!D32</f>
        <v>0</v>
      </c>
      <c r="I36" s="24"/>
      <c r="J36" s="56">
        <f>SUM(J37:J42)</f>
        <v>0</v>
      </c>
      <c r="L36" s="84">
        <f>SUM(L37:L42)</f>
        <v>0</v>
      </c>
    </row>
    <row r="37" spans="1:12" ht="16.5" x14ac:dyDescent="0.3">
      <c r="A37" s="28"/>
      <c r="C37" s="98" t="s">
        <v>14</v>
      </c>
      <c r="D37" s="157"/>
      <c r="E37" s="157"/>
      <c r="F37" s="157"/>
      <c r="G37" s="41"/>
      <c r="H37" s="34">
        <f>Budget!D31</f>
        <v>0</v>
      </c>
      <c r="I37" s="28"/>
      <c r="J37" s="23">
        <f>Actual!K38</f>
        <v>0</v>
      </c>
      <c r="L37" s="83"/>
    </row>
    <row r="38" spans="1:12" ht="16.5" x14ac:dyDescent="0.3">
      <c r="A38" s="28"/>
      <c r="C38" s="98" t="s">
        <v>51</v>
      </c>
      <c r="D38" s="157"/>
      <c r="E38" s="157"/>
      <c r="F38" s="157"/>
      <c r="G38" s="41"/>
      <c r="H38" s="34">
        <f>Budget!D37</f>
        <v>0</v>
      </c>
      <c r="I38" s="28"/>
      <c r="J38" s="23">
        <f>Actual!K44</f>
        <v>0</v>
      </c>
      <c r="L38" s="83"/>
    </row>
    <row r="39" spans="1:12" ht="16.5" x14ac:dyDescent="0.3">
      <c r="A39" s="28"/>
      <c r="C39" s="98" t="s">
        <v>51</v>
      </c>
      <c r="D39" s="157"/>
      <c r="E39" s="157"/>
      <c r="F39" s="157"/>
      <c r="G39" s="41"/>
      <c r="H39" s="34">
        <f>Budget!D38</f>
        <v>0</v>
      </c>
      <c r="I39" s="28"/>
      <c r="J39" s="23">
        <f>Actual!K45</f>
        <v>0</v>
      </c>
      <c r="L39" s="83"/>
    </row>
    <row r="40" spans="1:12" ht="16.5" x14ac:dyDescent="0.3">
      <c r="A40" s="28"/>
      <c r="C40" s="98" t="s">
        <v>51</v>
      </c>
      <c r="D40" s="157"/>
      <c r="E40" s="157"/>
      <c r="F40" s="157"/>
      <c r="G40" s="41"/>
      <c r="H40" s="34">
        <f>Budget!D39</f>
        <v>0</v>
      </c>
      <c r="I40" s="28"/>
      <c r="J40" s="23">
        <f>Actual!K46</f>
        <v>0</v>
      </c>
      <c r="L40" s="83"/>
    </row>
    <row r="41" spans="1:12" ht="16.5" x14ac:dyDescent="0.3">
      <c r="A41" s="28"/>
      <c r="C41" s="98" t="s">
        <v>51</v>
      </c>
      <c r="D41" s="22"/>
      <c r="E41" s="22"/>
      <c r="F41" s="22"/>
      <c r="G41" s="41"/>
      <c r="H41" s="34">
        <f>Budget!D40</f>
        <v>0</v>
      </c>
      <c r="I41" s="28"/>
      <c r="J41" s="23">
        <f>Actual!K47</f>
        <v>0</v>
      </c>
      <c r="L41" s="83"/>
    </row>
    <row r="42" spans="1:12" ht="16.5" x14ac:dyDescent="0.3">
      <c r="A42" s="28"/>
      <c r="C42" s="98" t="s">
        <v>51</v>
      </c>
      <c r="D42" s="157"/>
      <c r="E42" s="157"/>
      <c r="F42" s="157"/>
      <c r="G42" s="41"/>
      <c r="H42" s="34">
        <f>Budget!D41</f>
        <v>0</v>
      </c>
      <c r="I42" s="28"/>
      <c r="J42" s="23">
        <f>Actual!K48</f>
        <v>0</v>
      </c>
      <c r="L42" s="83"/>
    </row>
    <row r="43" spans="1:12" ht="18.75" thickBot="1" x14ac:dyDescent="0.4">
      <c r="A43" s="96"/>
      <c r="B43" s="95" t="s">
        <v>37</v>
      </c>
      <c r="C43" s="24"/>
      <c r="D43" s="24"/>
      <c r="E43" s="24"/>
      <c r="F43" s="24"/>
      <c r="G43" s="24"/>
      <c r="H43" s="30">
        <f>SUM(H23:H25,H28,H32:H36)</f>
        <v>0</v>
      </c>
      <c r="I43" s="24"/>
      <c r="J43" s="30">
        <f>SUM(J23:J25,J28,J32:J36)</f>
        <v>0</v>
      </c>
      <c r="L43" s="30">
        <f>SUM(L23:L25,L28,L32:L36)</f>
        <v>0</v>
      </c>
    </row>
    <row r="44" spans="1:12" ht="18.75" thickTop="1" x14ac:dyDescent="0.35">
      <c r="A44" s="141" t="s">
        <v>71</v>
      </c>
      <c r="B44" s="141"/>
      <c r="C44" s="141"/>
      <c r="D44" s="24"/>
      <c r="E44" s="24"/>
      <c r="F44" s="24"/>
      <c r="G44" s="24"/>
      <c r="H44" s="55"/>
      <c r="I44" s="24"/>
      <c r="J44" s="35">
        <f>J21-J43</f>
        <v>0</v>
      </c>
    </row>
    <row r="45" spans="1:12" ht="18" x14ac:dyDescent="0.35">
      <c r="A45" s="47"/>
      <c r="B45" s="47"/>
      <c r="C45" s="47"/>
      <c r="D45" s="24"/>
      <c r="E45" s="24"/>
      <c r="F45" s="24"/>
      <c r="G45" s="24"/>
      <c r="H45" s="52"/>
      <c r="I45" s="24"/>
      <c r="J45" s="55"/>
    </row>
    <row r="46" spans="1:12" ht="16.5" x14ac:dyDescent="0.3">
      <c r="A46" s="24"/>
      <c r="B46" s="24"/>
      <c r="C46" s="24"/>
      <c r="D46" s="156" t="s">
        <v>52</v>
      </c>
      <c r="E46" s="156"/>
      <c r="F46" s="156"/>
      <c r="G46" s="31"/>
      <c r="H46" s="52"/>
      <c r="I46" s="37"/>
      <c r="J46" s="54" t="e">
        <f>J44/J12</f>
        <v>#DIV/0!</v>
      </c>
    </row>
    <row r="47" spans="1:12" ht="46.5" customHeight="1" x14ac:dyDescent="0.3">
      <c r="A47" s="24"/>
      <c r="B47" s="152" t="s">
        <v>96</v>
      </c>
      <c r="C47" s="152"/>
      <c r="D47" s="152"/>
      <c r="E47" s="152"/>
      <c r="F47" s="152"/>
      <c r="G47" s="39"/>
      <c r="H47" s="39"/>
      <c r="I47" s="24"/>
      <c r="J47" s="24"/>
    </row>
    <row r="48" spans="1:12" ht="15.75" x14ac:dyDescent="0.3">
      <c r="A48" s="24"/>
      <c r="B48" s="39"/>
      <c r="C48" s="39"/>
      <c r="D48" s="39"/>
      <c r="E48" s="39"/>
      <c r="F48" s="39"/>
      <c r="G48" s="24"/>
      <c r="H48" s="24"/>
      <c r="I48" s="24"/>
      <c r="J48" s="24"/>
    </row>
    <row r="49" spans="1:10" ht="16.5" x14ac:dyDescent="0.3">
      <c r="B49" s="21" t="s">
        <v>54</v>
      </c>
      <c r="C49" s="24"/>
      <c r="D49" s="38">
        <f>6*J12</f>
        <v>0</v>
      </c>
      <c r="E49" s="100"/>
      <c r="F49" s="153" t="s">
        <v>55</v>
      </c>
      <c r="G49" s="153"/>
      <c r="H49" s="153"/>
      <c r="I49" s="24"/>
      <c r="J49" s="38">
        <f>J44</f>
        <v>0</v>
      </c>
    </row>
    <row r="50" spans="1:10" ht="16.5" x14ac:dyDescent="0.3">
      <c r="A50" s="24"/>
      <c r="B50" s="37" t="s">
        <v>53</v>
      </c>
      <c r="C50" s="24"/>
      <c r="D50" s="24"/>
      <c r="E50" s="24"/>
      <c r="F50" s="24"/>
      <c r="G50" s="24"/>
      <c r="H50" s="24"/>
      <c r="I50" s="24"/>
      <c r="J50" s="24"/>
    </row>
    <row r="51" spans="1:10" ht="16.5" x14ac:dyDescent="0.3">
      <c r="B51" s="21" t="s">
        <v>78</v>
      </c>
      <c r="C51" s="24"/>
      <c r="D51" s="24"/>
      <c r="E51" s="24"/>
      <c r="H51" s="29">
        <f>J49-D49</f>
        <v>0</v>
      </c>
      <c r="I51" s="24"/>
      <c r="J51" s="24"/>
    </row>
    <row r="52" spans="1:10" ht="16.5" x14ac:dyDescent="0.3">
      <c r="B52" s="21" t="s">
        <v>56</v>
      </c>
      <c r="C52" s="24"/>
      <c r="D52" s="24"/>
      <c r="E52" s="24"/>
      <c r="H52" s="29" t="str">
        <f>IF(H51&gt;=0,"NA",-H51)</f>
        <v>NA</v>
      </c>
      <c r="I52" s="24"/>
      <c r="J52" s="24"/>
    </row>
    <row r="53" spans="1:10" ht="16.5" x14ac:dyDescent="0.3">
      <c r="B53" s="21" t="s">
        <v>57</v>
      </c>
      <c r="C53" s="24"/>
      <c r="D53" s="24"/>
      <c r="E53" s="24"/>
      <c r="H53" s="61">
        <f>J43-L43</f>
        <v>0</v>
      </c>
      <c r="I53" s="24"/>
      <c r="J53" s="21"/>
    </row>
    <row r="54" spans="1:10" ht="16.5" x14ac:dyDescent="0.3">
      <c r="B54" s="21" t="s">
        <v>58</v>
      </c>
      <c r="C54" s="24"/>
      <c r="D54" s="24"/>
      <c r="E54" s="24"/>
      <c r="H54" s="29" t="str">
        <f>IF(H52="NA","NA",IF(H52-H53&gt;0,H52-H53,"NA"))</f>
        <v>NA</v>
      </c>
      <c r="I54" s="24"/>
      <c r="J54" s="24"/>
    </row>
    <row r="55" spans="1:10" x14ac:dyDescent="0.25">
      <c r="B55" s="24"/>
      <c r="C55" s="24"/>
      <c r="D55" s="24"/>
      <c r="E55" s="24"/>
      <c r="F55" s="24"/>
      <c r="G55" s="24"/>
      <c r="H55" s="24"/>
      <c r="I55" s="24"/>
      <c r="J55" s="24"/>
    </row>
    <row r="57" spans="1:10" ht="16.5" x14ac:dyDescent="0.3">
      <c r="B57" s="37" t="s">
        <v>59</v>
      </c>
      <c r="C57" s="24"/>
      <c r="D57" s="24"/>
      <c r="E57" s="24"/>
      <c r="F57" s="24"/>
      <c r="G57" s="24"/>
      <c r="I57" s="24"/>
      <c r="J57" s="21" t="s">
        <v>60</v>
      </c>
    </row>
    <row r="58" spans="1:10" ht="16.5" x14ac:dyDescent="0.3">
      <c r="B58" s="24"/>
      <c r="C58" s="24"/>
      <c r="D58" s="24"/>
      <c r="E58" s="24"/>
      <c r="F58" s="24"/>
      <c r="G58" s="24"/>
      <c r="I58" s="24"/>
      <c r="J58" s="21" t="s">
        <v>61</v>
      </c>
    </row>
  </sheetData>
  <mergeCells count="20">
    <mergeCell ref="A3:J3"/>
    <mergeCell ref="A44:C44"/>
    <mergeCell ref="C6:D6"/>
    <mergeCell ref="A1:J1"/>
    <mergeCell ref="A2:J2"/>
    <mergeCell ref="A6:B6"/>
    <mergeCell ref="C5:D5"/>
    <mergeCell ref="A5:B5"/>
    <mergeCell ref="A8:C8"/>
    <mergeCell ref="D37:F37"/>
    <mergeCell ref="D40:F40"/>
    <mergeCell ref="D19:F19"/>
    <mergeCell ref="D39:F39"/>
    <mergeCell ref="D38:F38"/>
    <mergeCell ref="F49:H49"/>
    <mergeCell ref="D46:F46"/>
    <mergeCell ref="A13:C13"/>
    <mergeCell ref="A22:C22"/>
    <mergeCell ref="B47:F47"/>
    <mergeCell ref="D42:F42"/>
  </mergeCells>
  <conditionalFormatting sqref="L23">
    <cfRule type="cellIs" dxfId="6" priority="7" operator="notEqual">
      <formula>J23</formula>
    </cfRule>
  </conditionalFormatting>
  <conditionalFormatting sqref="L24">
    <cfRule type="cellIs" dxfId="5" priority="6" operator="notEqual">
      <formula>J24</formula>
    </cfRule>
  </conditionalFormatting>
  <conditionalFormatting sqref="L30">
    <cfRule type="cellIs" dxfId="4" priority="5" operator="notEqual">
      <formula>J30</formula>
    </cfRule>
  </conditionalFormatting>
  <conditionalFormatting sqref="L26:L27">
    <cfRule type="cellIs" dxfId="3" priority="4" operator="notEqual">
      <formula>J26</formula>
    </cfRule>
  </conditionalFormatting>
  <conditionalFormatting sqref="L29">
    <cfRule type="cellIs" dxfId="2" priority="3" operator="notEqual">
      <formula>J29</formula>
    </cfRule>
  </conditionalFormatting>
  <conditionalFormatting sqref="L31:L35">
    <cfRule type="cellIs" dxfId="1" priority="2" operator="notEqual">
      <formula>J31</formula>
    </cfRule>
  </conditionalFormatting>
  <conditionalFormatting sqref="L37:L42">
    <cfRule type="cellIs" dxfId="0" priority="1" operator="notEqual">
      <formula>J37</formula>
    </cfRule>
  </conditionalFormatting>
  <hyperlinks>
    <hyperlink ref="D20" r:id="rId1" xr:uid="{00000000-0004-0000-0200-000000000000}"/>
  </hyperlinks>
  <printOptions horizontalCentered="1" verticalCentered="1"/>
  <pageMargins left="0.45" right="0.45" top="0.25" bottom="0.25" header="0" footer="0"/>
  <pageSetup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</vt:lpstr>
      <vt:lpstr>Actual</vt:lpstr>
      <vt:lpstr>Scholarships</vt:lpstr>
      <vt:lpstr>PNA Approved</vt:lpstr>
      <vt:lpstr>Budget!Text41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</dc:creator>
  <cp:lastModifiedBy>JED</cp:lastModifiedBy>
  <cp:lastPrinted>2015-01-23T21:16:58Z</cp:lastPrinted>
  <dcterms:created xsi:type="dcterms:W3CDTF">2014-03-24T15:22:54Z</dcterms:created>
  <dcterms:modified xsi:type="dcterms:W3CDTF">2019-05-13T17:10:08Z</dcterms:modified>
</cp:coreProperties>
</file>